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3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'Лист1'!$A$1:$J$377</definedName>
  </definedNames>
  <calcPr fullCalcOnLoad="1"/>
</workbook>
</file>

<file path=xl/sharedStrings.xml><?xml version="1.0" encoding="utf-8"?>
<sst xmlns="http://schemas.openxmlformats.org/spreadsheetml/2006/main" count="1655" uniqueCount="560">
  <si>
    <t>Наименование</t>
  </si>
  <si>
    <t>статьи</t>
  </si>
  <si>
    <t>Сумма</t>
  </si>
  <si>
    <t>(тыс.руб)</t>
  </si>
  <si>
    <t>ГОСУДАРСТВЕННОЕ УПРАВЛЕНИЕ И</t>
  </si>
  <si>
    <t>МЕСТНОЕ САМОУПРАВЛЕНИЕ</t>
  </si>
  <si>
    <t>Оплата труда муниципальных служащих служащих</t>
  </si>
  <si>
    <t>Начисление на оплату труда</t>
  </si>
  <si>
    <t>Приобретение предметов снабжения и расходных материалов</t>
  </si>
  <si>
    <t>Командировки и служебные разъезды</t>
  </si>
  <si>
    <t>Транспортные услуги</t>
  </si>
  <si>
    <t>Оплата услуг связи</t>
  </si>
  <si>
    <t>Оплата коммунальных услуг</t>
  </si>
  <si>
    <t>Прочие текущие расходы на закупку товаров и оплату услуг</t>
  </si>
  <si>
    <t xml:space="preserve">Приобретение оборудования и предметов длительного </t>
  </si>
  <si>
    <t>пользования</t>
  </si>
  <si>
    <t>Под</t>
  </si>
  <si>
    <t>раздел</t>
  </si>
  <si>
    <t>Субсидии и субвенции</t>
  </si>
  <si>
    <t>Трансферты населению</t>
  </si>
  <si>
    <t>ОБРАЗОВАНИЕ</t>
  </si>
  <si>
    <t>ИТОГО РАСХОДОВ</t>
  </si>
  <si>
    <t xml:space="preserve">                                                            МО №71 НА 2002 ГОД</t>
  </si>
  <si>
    <t>№</t>
  </si>
  <si>
    <t>п\п</t>
  </si>
  <si>
    <t>1.1.</t>
  </si>
  <si>
    <t>1.1.1.</t>
  </si>
  <si>
    <t>1.1.2.</t>
  </si>
  <si>
    <t>1.1.3.</t>
  </si>
  <si>
    <t>2.1.</t>
  </si>
  <si>
    <t>ПРОЧИЕ РАСХОДЫ</t>
  </si>
  <si>
    <t>Председатель Муниципального Совета                                                                    Р.А.Яхин</t>
  </si>
  <si>
    <t xml:space="preserve">                 ФУНКЦИОНАЛЬНАЯ СТРУКТУРА РАСХОДОВ МЕСТНОГО БЮДЖЕТА</t>
  </si>
  <si>
    <t>Функционирование органов местного самоуправления</t>
  </si>
  <si>
    <t>Жилищное хозяйство</t>
  </si>
  <si>
    <t>Коммунальное хозяйство</t>
  </si>
  <si>
    <t>Гражданская оборона</t>
  </si>
  <si>
    <t>Общее образование</t>
  </si>
  <si>
    <t>Прочие расходы в области образования</t>
  </si>
  <si>
    <t>КУЛЬТУРА, ИСКУССТВО И КИНЕМАТОГРАФИЯ</t>
  </si>
  <si>
    <t>Прочие мероприятия в области культуры и искусства</t>
  </si>
  <si>
    <t>СРЕДСТВА МАССОВОЙ ИНФОРМАЦИИ</t>
  </si>
  <si>
    <t>Прочие средства массовой информации</t>
  </si>
  <si>
    <t>ЗДРАВООХРАНЕНИЕ И ФИЗИЧЕСКАЯ КУЛЬТУРА</t>
  </si>
  <si>
    <t>Физическая культура и спорт</t>
  </si>
  <si>
    <t>СОЦИАЛЬНАЯ ПОЛИТИКА</t>
  </si>
  <si>
    <t>Социальная помощь</t>
  </si>
  <si>
    <t>Здравоохранение</t>
  </si>
  <si>
    <t>Молодежная политика</t>
  </si>
  <si>
    <t>Прочие мероприятия в области социальной политики</t>
  </si>
  <si>
    <t>Резервные фонды</t>
  </si>
  <si>
    <t>Бюджетные ссуды</t>
  </si>
  <si>
    <t>Прочие расходы, не отнесенные к другим подразделам</t>
  </si>
  <si>
    <t>НАЦИОНАЛЬНАЯ ОБОРОНА</t>
  </si>
  <si>
    <t>Обеспечение мобилизационной подготовки</t>
  </si>
  <si>
    <t>ПРАВООХРАНИТЕЛЬНЫЕ ОРГАНЫ</t>
  </si>
  <si>
    <t>Органы внутренних дел</t>
  </si>
  <si>
    <t>3.1.</t>
  </si>
  <si>
    <t>4.1.</t>
  </si>
  <si>
    <t>4.2.</t>
  </si>
  <si>
    <t>5.1.</t>
  </si>
  <si>
    <t>6.1.</t>
  </si>
  <si>
    <t>6.2.</t>
  </si>
  <si>
    <t>7.1.</t>
  </si>
  <si>
    <t>8.1.</t>
  </si>
  <si>
    <t>9.1.</t>
  </si>
  <si>
    <t>9.2.</t>
  </si>
  <si>
    <t>10.1.</t>
  </si>
  <si>
    <t>10.2.</t>
  </si>
  <si>
    <t>10.3.</t>
  </si>
  <si>
    <t>11.1.</t>
  </si>
  <si>
    <t>11.2.</t>
  </si>
  <si>
    <t>11.3.</t>
  </si>
  <si>
    <t xml:space="preserve">ЖИЛИЩНО-КОММУНАЛЬНОЕ ХОЗЯЙСТВО, </t>
  </si>
  <si>
    <t>ГРАДОСТРОИТЕЛЬСТВО</t>
  </si>
  <si>
    <t xml:space="preserve">ПРЕДУПРЕЖДЕНИЕ И ЛИКВИДАЦИЯ ПОСЛЕДСТВИЙ </t>
  </si>
  <si>
    <t>ЧРЕЗВЫЧАЙНЫХ СИТУАЦИЙ И СТИХИЙНЫХ БЕДСТВИЙ</t>
  </si>
  <si>
    <t>Председатель Муниципального Совета                                             Р.А.Яхин</t>
  </si>
  <si>
    <t xml:space="preserve">                                                                                                          Приложение №3</t>
  </si>
  <si>
    <t xml:space="preserve">                                                                           к постановлению Муниципального Совета МО №71</t>
  </si>
  <si>
    <t xml:space="preserve">                                                                                                         от "____"____________2001 г. №_____</t>
  </si>
  <si>
    <t xml:space="preserve">                 ЭКОНОМИЧЕСКАЯ СТРУКТУРА РАСХОДОВ МЕСТНОГО БЮДЖЕТА</t>
  </si>
  <si>
    <t>экономических статей</t>
  </si>
  <si>
    <t>код</t>
  </si>
  <si>
    <t>эк.статьи</t>
  </si>
  <si>
    <t>ТЕКУЩИЕ РАСХОДЫ</t>
  </si>
  <si>
    <t>ЗАКУПКА ТОВАРОВ И УСЛУГ</t>
  </si>
  <si>
    <t>СУБСИДИИ, СУБВЕНЦИИ И ТЕКУЩИЕ ТРАНСФЕРТЫ</t>
  </si>
  <si>
    <t>Трансферты передаваемые в бюджеты других уровней</t>
  </si>
  <si>
    <t>КАПИТАЛЬНЫЕ РАСХОДЫ</t>
  </si>
  <si>
    <t>1.1.4.</t>
  </si>
  <si>
    <t>1.1.5.</t>
  </si>
  <si>
    <t>1.1.6.</t>
  </si>
  <si>
    <t>1.1.7.</t>
  </si>
  <si>
    <t>1.2.</t>
  </si>
  <si>
    <t>1.2.1.</t>
  </si>
  <si>
    <t>1.2.2.</t>
  </si>
  <si>
    <t>1.2.3.</t>
  </si>
  <si>
    <t>ВСЕГО</t>
  </si>
  <si>
    <t>Код</t>
  </si>
  <si>
    <t>вида</t>
  </si>
  <si>
    <t>расх.</t>
  </si>
  <si>
    <t>0100</t>
  </si>
  <si>
    <t>0500</t>
  </si>
  <si>
    <t>000</t>
  </si>
  <si>
    <t>ГРБС</t>
  </si>
  <si>
    <t>Заработная плата</t>
  </si>
  <si>
    <t>0103</t>
  </si>
  <si>
    <t>Услуги связи</t>
  </si>
  <si>
    <t>Коммунальные услуги</t>
  </si>
  <si>
    <t>Арендная плата за пользование имуществом</t>
  </si>
  <si>
    <t>Прочие расходы</t>
  </si>
  <si>
    <t>0300</t>
  </si>
  <si>
    <t>0309</t>
  </si>
  <si>
    <t>0700</t>
  </si>
  <si>
    <t>0707</t>
  </si>
  <si>
    <t>Социальное обеспечение</t>
  </si>
  <si>
    <t>Пособия по социальной помощи населению</t>
  </si>
  <si>
    <t>0800</t>
  </si>
  <si>
    <t>0801</t>
  </si>
  <si>
    <t>0104</t>
  </si>
  <si>
    <t>целевой</t>
  </si>
  <si>
    <t>0102</t>
  </si>
  <si>
    <t>1</t>
  </si>
  <si>
    <t>ОБЩЕГОСУДАРСТВЕННЫЕ ВОПРОСЫ</t>
  </si>
  <si>
    <t>1.1</t>
  </si>
  <si>
    <t>ФУНКЦИОНИРОВАНИЕ ВЫСШЕГО ДОЛЖНОСТНОГО ЛИЦА СУБЪЕКТА</t>
  </si>
  <si>
    <t>1.1.1</t>
  </si>
  <si>
    <t>Глава муниципального образования</t>
  </si>
  <si>
    <t>Выполнение функций органами местного самоуправления</t>
  </si>
  <si>
    <t>500</t>
  </si>
  <si>
    <t>Расходы</t>
  </si>
  <si>
    <t>200</t>
  </si>
  <si>
    <t>211</t>
  </si>
  <si>
    <t>213</t>
  </si>
  <si>
    <t>1.2</t>
  </si>
  <si>
    <t>1.2.1</t>
  </si>
  <si>
    <t>1.2.1.1</t>
  </si>
  <si>
    <t>1.2.1.1.1</t>
  </si>
  <si>
    <t>210</t>
  </si>
  <si>
    <t>220</t>
  </si>
  <si>
    <t>221</t>
  </si>
  <si>
    <t>223</t>
  </si>
  <si>
    <t>224</t>
  </si>
  <si>
    <t>225</t>
  </si>
  <si>
    <t>226</t>
  </si>
  <si>
    <t>290</t>
  </si>
  <si>
    <t>Поступления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</si>
  <si>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</si>
  <si>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</si>
  <si>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</si>
  <si>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</si>
  <si>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</si>
  <si>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1.2.2</t>
  </si>
  <si>
    <t>1.2.2.1</t>
  </si>
  <si>
    <t>1.2.2.1.1</t>
  </si>
  <si>
    <t>1.2.2.1.1.1</t>
  </si>
  <si>
    <t>1.2.2.1.1.2</t>
  </si>
  <si>
    <t>1.3</t>
  </si>
  <si>
    <t>1.3.1</t>
  </si>
  <si>
    <t>222</t>
  </si>
  <si>
    <t>598</t>
  </si>
  <si>
    <t>1.3.2</t>
  </si>
  <si>
    <t>Глава местной администрации</t>
  </si>
  <si>
    <t>1.3.2.1</t>
  </si>
  <si>
    <t>1.3.2.1.1</t>
  </si>
  <si>
    <t>1.3.2.1.1.1</t>
  </si>
  <si>
    <t>1.3.2.1.1.2</t>
  </si>
  <si>
    <t>1.5</t>
  </si>
  <si>
    <t>РЕЗЕРВНЫЕ ФОНДЫ</t>
  </si>
  <si>
    <t>1.5.1</t>
  </si>
  <si>
    <t>Резервный фонд местной администрации</t>
  </si>
  <si>
    <t>1.5.1.1</t>
  </si>
  <si>
    <t>013</t>
  </si>
  <si>
    <t>ДРУГИЕ ОБЩЕГОСУДАРСТВЕННЫЕ ВОПРОСЫ</t>
  </si>
  <si>
    <t>2</t>
  </si>
  <si>
    <t>2.1</t>
  </si>
  <si>
    <t>2.1.1</t>
  </si>
  <si>
    <t>2.1.1.1</t>
  </si>
  <si>
    <t>2.1.1.1.1</t>
  </si>
  <si>
    <t xml:space="preserve"> ЖИЛИЩНО-КОММУНАЛЬНОЕ ХОЗЯЙСТВО</t>
  </si>
  <si>
    <t>3.1</t>
  </si>
  <si>
    <t>3.1.1</t>
  </si>
  <si>
    <t>3.1.1.1</t>
  </si>
  <si>
    <t>БЛАГОУСТРОЙСТВО</t>
  </si>
  <si>
    <t>0503</t>
  </si>
  <si>
    <t>3.2.1</t>
  </si>
  <si>
    <t>3.2.1.1</t>
  </si>
  <si>
    <t xml:space="preserve">включая проезды и въезды, пешеходные дорожки </t>
  </si>
  <si>
    <t>Содержание и ремонт ограждений газонов</t>
  </si>
  <si>
    <t>3.2.2</t>
  </si>
  <si>
    <t>3.2.2.1</t>
  </si>
  <si>
    <t>Уборка территорий, водных акваторий, тупиков и проездов</t>
  </si>
  <si>
    <t>3.2.3.1</t>
  </si>
  <si>
    <t>3.2.4.1</t>
  </si>
  <si>
    <t xml:space="preserve"> ОБРАЗОВАНИЕ</t>
  </si>
  <si>
    <t>4.1</t>
  </si>
  <si>
    <t>МОЛОДЕЖНАЯ ПОЛИТИКА И ОЗДОРОВЛЕНИЕ ДЕТЕЙ</t>
  </si>
  <si>
    <t>4.1.1</t>
  </si>
  <si>
    <t>Проведение мероприятий по военно-патриотическому воспитанию</t>
  </si>
  <si>
    <t>молодежи на территории муниципального образования</t>
  </si>
  <si>
    <t>4.1.1.1</t>
  </si>
  <si>
    <t>4.1.1.1.1</t>
  </si>
  <si>
    <t>4.1.2</t>
  </si>
  <si>
    <t xml:space="preserve">Организация и проведение досуговых мероприятий для детей и </t>
  </si>
  <si>
    <t xml:space="preserve">подростков, проживающих на территории муниципального образования </t>
  </si>
  <si>
    <t>4.1.2.1</t>
  </si>
  <si>
    <t>4.1.2.1.1</t>
  </si>
  <si>
    <t>5</t>
  </si>
  <si>
    <t>5.1</t>
  </si>
  <si>
    <t>КУЛЬТУРА</t>
  </si>
  <si>
    <t>5.1.1</t>
  </si>
  <si>
    <t xml:space="preserve">Организация местных и участие в организации и проведении </t>
  </si>
  <si>
    <t>городских праздничных и иных зрелищных мероприятий</t>
  </si>
  <si>
    <t>5.1.1.1</t>
  </si>
  <si>
    <t>Проведение зрелищных и праздничных мероприятий согласно</t>
  </si>
  <si>
    <t>5.1.1.2</t>
  </si>
  <si>
    <t>ПЕРИОДИЧЕСКАЯ ПЕЧАТЬ И ИЗДАТЕЛЬСТВА</t>
  </si>
  <si>
    <t>6</t>
  </si>
  <si>
    <t>6.1.1</t>
  </si>
  <si>
    <t>Создание условий для развития на территории муниципального</t>
  </si>
  <si>
    <t>образования массовой физической культуры и спорта</t>
  </si>
  <si>
    <t>6.1.1.1</t>
  </si>
  <si>
    <t>Проведение физкультурно-оздоровительных и спортивных мероприятий</t>
  </si>
  <si>
    <t>7</t>
  </si>
  <si>
    <t>7.1</t>
  </si>
  <si>
    <t>ОХРАНА  СЕМЬИ  И  ДЕТСТВА</t>
  </si>
  <si>
    <t>7.1.1</t>
  </si>
  <si>
    <t>1004</t>
  </si>
  <si>
    <t>7.1.1.1</t>
  </si>
  <si>
    <t>262</t>
  </si>
  <si>
    <t>7.1.1.1.1</t>
  </si>
  <si>
    <t xml:space="preserve"> пособия детям, находящимся под опекой</t>
  </si>
  <si>
    <t xml:space="preserve"> пособия детям, находящимся в приемных семьях</t>
  </si>
  <si>
    <t>л.2</t>
  </si>
  <si>
    <t>РОССИЙСКОЙ ФЕДЕРАЦИИ  И МУНИЦИПАЛЬНОГО ОБРАЗОВАНИЯ</t>
  </si>
  <si>
    <t>002 01 00</t>
  </si>
  <si>
    <t>002 03 02</t>
  </si>
  <si>
    <t>1.2.2.2</t>
  </si>
  <si>
    <t>1.2.2.2.1</t>
  </si>
  <si>
    <t>1.2.2.2.2</t>
  </si>
  <si>
    <t>1.2.2.1.3</t>
  </si>
  <si>
    <t>1.2.2.1.2</t>
  </si>
  <si>
    <t>1.2.2.1.2.1</t>
  </si>
  <si>
    <t>1.2.2.1.2.2</t>
  </si>
  <si>
    <t>1.2.2.1.2.3</t>
  </si>
  <si>
    <t>1.2.2.1.2.4</t>
  </si>
  <si>
    <t>1.2.2.1.2.5</t>
  </si>
  <si>
    <t xml:space="preserve"> на непостоянной основе</t>
  </si>
  <si>
    <t>Аппарат представительного органа муниципального образования</t>
  </si>
  <si>
    <t>002 04 00</t>
  </si>
  <si>
    <t>002 05 00</t>
  </si>
  <si>
    <t>Содержание и обеспечение деятельности местной администрации</t>
  </si>
  <si>
    <t>по решению вопросов местного значения</t>
  </si>
  <si>
    <t>002 06 01</t>
  </si>
  <si>
    <t>1.3.2.1.2</t>
  </si>
  <si>
    <t>1.3.2.1.2.1</t>
  </si>
  <si>
    <t>1.3.2.1.2.2</t>
  </si>
  <si>
    <t>1.3.2.1.2.3</t>
  </si>
  <si>
    <t>1.3.2.1.2.4</t>
  </si>
  <si>
    <t>1.3.2.1.3</t>
  </si>
  <si>
    <t>1.3.2.2</t>
  </si>
  <si>
    <t>1.3.2.2.1</t>
  </si>
  <si>
    <t>1.3.2.2.2</t>
  </si>
  <si>
    <t>1.3.3</t>
  </si>
  <si>
    <t>1.3.4.1</t>
  </si>
  <si>
    <t>002 06 03</t>
  </si>
  <si>
    <t>1.3.4.1.1</t>
  </si>
  <si>
    <t>070 01 00</t>
  </si>
  <si>
    <t>092 01 00</t>
  </si>
  <si>
    <t>Проведение подготовки и обучения неработающего населения</t>
  </si>
  <si>
    <t>способам защиты и действиям в чрезвычайных ситуациях</t>
  </si>
  <si>
    <t>219 03 00</t>
  </si>
  <si>
    <t>2.1.2</t>
  </si>
  <si>
    <t>2.1.2.1</t>
  </si>
  <si>
    <t>2.1.2.1.1</t>
  </si>
  <si>
    <t>3.2.6</t>
  </si>
  <si>
    <t>3.2.6.1</t>
  </si>
  <si>
    <t>431 01 00</t>
  </si>
  <si>
    <t>600 01 01</t>
  </si>
  <si>
    <t>600 01 03</t>
  </si>
  <si>
    <t>600 01 05</t>
  </si>
  <si>
    <t>600 02 03</t>
  </si>
  <si>
    <t>600 03 01</t>
  </si>
  <si>
    <t>600 03 02</t>
  </si>
  <si>
    <t>600 04 01</t>
  </si>
  <si>
    <t>431 02 00</t>
  </si>
  <si>
    <t>450 01 00</t>
  </si>
  <si>
    <t>450 01 01</t>
  </si>
  <si>
    <t>450 01 02</t>
  </si>
  <si>
    <t>457 01 00</t>
  </si>
  <si>
    <t>457 03 00</t>
  </si>
  <si>
    <t>512 01 00</t>
  </si>
  <si>
    <t>520 13 01</t>
  </si>
  <si>
    <t>260</t>
  </si>
  <si>
    <t>520 13 02</t>
  </si>
  <si>
    <t xml:space="preserve">  в том числе:</t>
  </si>
  <si>
    <t>тыс. руб</t>
  </si>
  <si>
    <t>л.3</t>
  </si>
  <si>
    <t>л.4</t>
  </si>
  <si>
    <t xml:space="preserve">Прочие расходы </t>
  </si>
  <si>
    <t>5.1.1.1.2</t>
  </si>
  <si>
    <t>5.1.1.2.1</t>
  </si>
  <si>
    <t>4.1.2.2</t>
  </si>
  <si>
    <t>4.1.2.2.1</t>
  </si>
  <si>
    <t>4.1.1.2</t>
  </si>
  <si>
    <t>6.1.1.1.1</t>
  </si>
  <si>
    <t>600 00 00</t>
  </si>
  <si>
    <t>3.2.3.1.1</t>
  </si>
  <si>
    <t>3.2.3.2</t>
  </si>
  <si>
    <t>3.2.3.2.1</t>
  </si>
  <si>
    <t>4.1.1.1.2</t>
  </si>
  <si>
    <t>4.1.1.1.2.1</t>
  </si>
  <si>
    <t>4.1.1.3.1</t>
  </si>
  <si>
    <t>4.1.2.1.2</t>
  </si>
  <si>
    <t>4.1.2.1.2.1</t>
  </si>
  <si>
    <t>6.1.1.1.2</t>
  </si>
  <si>
    <t>5.1.1.1.2.1</t>
  </si>
  <si>
    <t>5.1.1.1.2.2</t>
  </si>
  <si>
    <t>3.2.3.1.2</t>
  </si>
  <si>
    <t>3.2.4.2</t>
  </si>
  <si>
    <t>3.2.4.1.1</t>
  </si>
  <si>
    <t>3.2.4.1.1.1</t>
  </si>
  <si>
    <t>3.2.4.2.1</t>
  </si>
  <si>
    <t>6.1.2</t>
  </si>
  <si>
    <t>6.1.2.1</t>
  </si>
  <si>
    <t>2.1.1.1.2</t>
  </si>
  <si>
    <t>ФУНКЦИОНИРОВАНИЕ ПРАВИТЕЛЬСТВА РФ, ВЫСШИХ ИСПОЛНИТЕЛЬНЫХ ОРГАНОВ</t>
  </si>
  <si>
    <t>ГОСУДАРСТВЕННОЙ ВЛАСТИ СУБЪЕКТОВ РФ,  МЕСТНЫХ АДМИНИСТРАЦИЙ</t>
  </si>
  <si>
    <t>Защита населения и территории от чрезвычайных ситуаций</t>
  </si>
  <si>
    <t>природного и техногенного характера, гражданская оборона</t>
  </si>
  <si>
    <t>Начисления на выплаты по оплате труда</t>
  </si>
  <si>
    <t>Работы, услуги по содержанию имущества</t>
  </si>
  <si>
    <t>Прочие работы, услуги</t>
  </si>
  <si>
    <t>Оплата труда и начисления на выплаты по оплате труда</t>
  </si>
  <si>
    <t>Оплата работ, услуг</t>
  </si>
  <si>
    <t>1.4</t>
  </si>
  <si>
    <t>1.4.1</t>
  </si>
  <si>
    <t>1.5.1.1.1</t>
  </si>
  <si>
    <t>3.1.1.2</t>
  </si>
  <si>
    <t>3.1.1.3</t>
  </si>
  <si>
    <t>3.1.2</t>
  </si>
  <si>
    <t>3.1.2.1</t>
  </si>
  <si>
    <t>3.1.2.2</t>
  </si>
  <si>
    <t xml:space="preserve">Расходы на вылату вознаграждения, причитающегося приемному родителю </t>
  </si>
  <si>
    <t>ПЛАН</t>
  </si>
  <si>
    <t>0111</t>
  </si>
  <si>
    <t>0113</t>
  </si>
  <si>
    <t>НАЦИОНАЛЬНАЯ БЕЗОПАСНОСТЬ И ПРАВООХРАНИТЕЛЬНАЯ ДЕЯТЕЛЬНОСТЬ</t>
  </si>
  <si>
    <t xml:space="preserve">Расходы согласно социальной программе* </t>
  </si>
  <si>
    <t>* Муниципальная социальная программа на 2011 год</t>
  </si>
  <si>
    <t>Расходы на обучение неработающего населения согласно социальной программе*</t>
  </si>
  <si>
    <t>Расходы согласно социальной программе*</t>
  </si>
  <si>
    <t>согласно социальной программе*</t>
  </si>
  <si>
    <t>Приобретение подарков, сувениров и цветов  согласно социальной программе*</t>
  </si>
  <si>
    <t>социальной программе*</t>
  </si>
  <si>
    <t>Выпуск газеты "Вестник МО МО № 71" согласно социальной программе*</t>
  </si>
  <si>
    <t>Расходы в области информации согласно социальной программе*</t>
  </si>
  <si>
    <t>Приобретение призов, подарков, сувениров, цветов  согласно социальной программе*</t>
  </si>
  <si>
    <t>КУЛЬТУРА  И  КИНЕМАТОГРАФИЯ</t>
  </si>
  <si>
    <t>Проведение мероприятий по сохранению местных традиций и обрядов</t>
  </si>
  <si>
    <t>892</t>
  </si>
  <si>
    <t>092 03 05</t>
  </si>
  <si>
    <t>1.5.2.1</t>
  </si>
  <si>
    <t>1.5.2.1.1</t>
  </si>
  <si>
    <t>Расходы на оплату членских взносов в Совет муниципальных образований СПб</t>
  </si>
  <si>
    <t>795 05 00</t>
  </si>
  <si>
    <t>Муниципальные целевые программы по участию в профилактике терроризма</t>
  </si>
  <si>
    <t xml:space="preserve">терроризма и экстремизма на территории муниципального образования </t>
  </si>
  <si>
    <t xml:space="preserve">и экстремизма, а также в минимизации (или) ликвидации последствий </t>
  </si>
  <si>
    <t>Расходы по участию в мероприятиях по профилактике терроризма и экстремизма</t>
  </si>
  <si>
    <t>Организация и проведение досуговых мероприятий для детей и подростков</t>
  </si>
  <si>
    <t>795 06 00</t>
  </si>
  <si>
    <t>Муниципальные целевые программы по участию в реализации мер по</t>
  </si>
  <si>
    <t>профилактике дорожно-транспортного травматизма</t>
  </si>
  <si>
    <t xml:space="preserve"> на территории муниципального образования </t>
  </si>
  <si>
    <t>Приобретение призов, подарков  согласно социальной программе*</t>
  </si>
  <si>
    <t>4.1.3.1</t>
  </si>
  <si>
    <t>4.1.3.1.1</t>
  </si>
  <si>
    <t>Приобретение материальных запасов согласно социальной программе*</t>
  </si>
  <si>
    <t>6.1.2.1.1</t>
  </si>
  <si>
    <t>ФИЗИЧЕСКАЯ КУЛЬТУРА И СПОРТ</t>
  </si>
  <si>
    <t>1100</t>
  </si>
  <si>
    <t xml:space="preserve">ФИЗИЧЕСКАЯ  КУЛЬТУРА </t>
  </si>
  <si>
    <t>1101</t>
  </si>
  <si>
    <t>7.1.1.1.2</t>
  </si>
  <si>
    <t>7.1.1.1.2.1</t>
  </si>
  <si>
    <t>7.1.1.2</t>
  </si>
  <si>
    <t>7.1.1.2.1</t>
  </si>
  <si>
    <t>МАССОВЫЙ СПОРТ</t>
  </si>
  <si>
    <t>1102</t>
  </si>
  <si>
    <t>7.2</t>
  </si>
  <si>
    <t>7.2.1</t>
  </si>
  <si>
    <t>7.2.1.1</t>
  </si>
  <si>
    <t>7.2.1.1.1</t>
  </si>
  <si>
    <t>8</t>
  </si>
  <si>
    <t>8.1</t>
  </si>
  <si>
    <t>8.1.1</t>
  </si>
  <si>
    <t>8.1.2</t>
  </si>
  <si>
    <t>1200</t>
  </si>
  <si>
    <t>СРЕДСТВА  МАССОВОЙ  ИНФОРМАЦИИ</t>
  </si>
  <si>
    <t>1202</t>
  </si>
  <si>
    <t>8.1.1.1</t>
  </si>
  <si>
    <t>8.1.2.1</t>
  </si>
  <si>
    <t>6.1</t>
  </si>
  <si>
    <t>8.1.3</t>
  </si>
  <si>
    <t>8.1.3.1</t>
  </si>
  <si>
    <t>8.1.4</t>
  </si>
  <si>
    <t>8.1.4.1</t>
  </si>
  <si>
    <t xml:space="preserve">Компенсация депутатам, осуществляющим свои полномочия </t>
  </si>
  <si>
    <t>КОСГУ</t>
  </si>
  <si>
    <t>4.1.3.2</t>
  </si>
  <si>
    <t>4.1.3.2.1</t>
  </si>
  <si>
    <t>раздела,</t>
  </si>
  <si>
    <t>подраздела</t>
  </si>
  <si>
    <t>5.1.2</t>
  </si>
  <si>
    <t>5.1.2.1</t>
  </si>
  <si>
    <t>5.1.2.1.1</t>
  </si>
  <si>
    <t>1003</t>
  </si>
  <si>
    <t>Социальное обеспечение населения</t>
  </si>
  <si>
    <t>муниципальные должности и дожности муниципальной службы</t>
  </si>
  <si>
    <t>505 01 00</t>
  </si>
  <si>
    <t>Расходы на предоставление доплат к пенсии лицам, замещавшим</t>
  </si>
  <si>
    <t>870</t>
  </si>
  <si>
    <t>630</t>
  </si>
  <si>
    <t>510 02 00</t>
  </si>
  <si>
    <t>795 01 00</t>
  </si>
  <si>
    <t>600 02 04</t>
  </si>
  <si>
    <t>600 03 04</t>
  </si>
  <si>
    <t xml:space="preserve">Текущий ремонт придомовых территорий и дворовых территорий , </t>
  </si>
  <si>
    <t>440 01 00</t>
  </si>
  <si>
    <t>487 01 00</t>
  </si>
  <si>
    <r>
      <t xml:space="preserve">РАСХОДЫ МО МО ВОЛКОВСКОЕ,  </t>
    </r>
    <r>
      <rPr>
        <b/>
        <i/>
        <sz val="10"/>
        <rFont val="Times New Roman"/>
        <family val="1"/>
      </rPr>
      <t xml:space="preserve">  </t>
    </r>
    <r>
      <rPr>
        <i/>
        <sz val="10"/>
        <rFont val="Times New Roman"/>
        <family val="1"/>
      </rPr>
      <t>в том числе:</t>
    </r>
  </si>
  <si>
    <r>
      <t xml:space="preserve">на </t>
    </r>
    <r>
      <rPr>
        <b/>
        <sz val="9"/>
        <rFont val="Times New Roman"/>
        <family val="1"/>
      </rPr>
      <t xml:space="preserve">2011 </t>
    </r>
    <r>
      <rPr>
        <b/>
        <sz val="8"/>
        <rFont val="Times New Roman"/>
        <family val="1"/>
      </rPr>
      <t>год,</t>
    </r>
  </si>
  <si>
    <r>
      <t xml:space="preserve">Расходы на выплату пособий, </t>
    </r>
    <r>
      <rPr>
        <b/>
        <i/>
        <sz val="8"/>
        <rFont val="Times New Roman"/>
        <family val="1"/>
      </rPr>
      <t>в том числе:</t>
    </r>
  </si>
  <si>
    <t xml:space="preserve">Муниципальные целевые программы по участию в деятельности </t>
  </si>
  <si>
    <t>по профилактике правонарушений в Санкт-Петербурге</t>
  </si>
  <si>
    <t>795 02 00</t>
  </si>
  <si>
    <t>092 02 00</t>
  </si>
  <si>
    <t>Формирование и размещение муниципального заказа</t>
  </si>
  <si>
    <t>Расходы на оплату членских взносов на осуществление деятельности  Совета муниципальных образований Санкт-Петербурга и содержание его органов</t>
  </si>
  <si>
    <t>092 05 00</t>
  </si>
  <si>
    <t>Установка, содержание и ремонт ограждений газонов</t>
  </si>
  <si>
    <t>Опубликование муниципальных правовых актов,</t>
  </si>
  <si>
    <t>иной информации</t>
  </si>
  <si>
    <t>1.2.2.3</t>
  </si>
  <si>
    <t>1.3.2.3</t>
  </si>
  <si>
    <t>представительными органами местного самоуправления</t>
  </si>
  <si>
    <t>121</t>
  </si>
  <si>
    <t>244</t>
  </si>
  <si>
    <t>852</t>
  </si>
  <si>
    <t>Уплата прочих налогов, сборов и иных платежей</t>
  </si>
  <si>
    <t>0401</t>
  </si>
  <si>
    <t>0400</t>
  </si>
  <si>
    <t>НАЦИОНАЛЬНАЯ ЭКОНОМИКА</t>
  </si>
  <si>
    <t>Общеэкономические вопросы</t>
  </si>
  <si>
    <t>3</t>
  </si>
  <si>
    <t>4.2</t>
  </si>
  <si>
    <t>4.2.1</t>
  </si>
  <si>
    <t>4.2.2</t>
  </si>
  <si>
    <t>4.2.3</t>
  </si>
  <si>
    <t>4.2.4</t>
  </si>
  <si>
    <t>4.2.5</t>
  </si>
  <si>
    <t>4.2.6</t>
  </si>
  <si>
    <t>7.2.2</t>
  </si>
  <si>
    <t>7.2.3</t>
  </si>
  <si>
    <t>8.2</t>
  </si>
  <si>
    <t>9</t>
  </si>
  <si>
    <t>9.1</t>
  </si>
  <si>
    <t>9.1.1</t>
  </si>
  <si>
    <t>9.1.2</t>
  </si>
  <si>
    <t>Местная администрация (971)</t>
  </si>
  <si>
    <t>Муниципальный Совет (892)</t>
  </si>
  <si>
    <t>ПРОФЕССИОНАЛЬНАЯ ПОДГОТОВКА, ПЕРЕПОДГОТОВКА И ПОВЫШЕНИЕ КВАЛИФИКАЦИИ</t>
  </si>
  <si>
    <t>0705</t>
  </si>
  <si>
    <t>428 01 00</t>
  </si>
  <si>
    <t>5.2</t>
  </si>
  <si>
    <t>5.2.1</t>
  </si>
  <si>
    <t>5.2.2</t>
  </si>
  <si>
    <t>5.2.3</t>
  </si>
  <si>
    <t>5.2.4</t>
  </si>
  <si>
    <t>5.2.5</t>
  </si>
  <si>
    <t xml:space="preserve">Расходы на подготовку, переподготовку и повышение квалификации выборных </t>
  </si>
  <si>
    <t xml:space="preserve">должностных лиц местного самоуправления, депутатов представительного органа </t>
  </si>
  <si>
    <t xml:space="preserve">местного самоуправления, а также муниципальных служащих и работников </t>
  </si>
  <si>
    <t>муниципальных учреждений</t>
  </si>
  <si>
    <t>Утверждено</t>
  </si>
  <si>
    <r>
      <t xml:space="preserve">на </t>
    </r>
  </si>
  <si>
    <t>Исполнено</t>
  </si>
  <si>
    <t>(тыс. руб.)</t>
  </si>
  <si>
    <t>ПО ВЕДОМЕСТВЕННОЙ СТРУКТУРЕ РАСХОДОВ</t>
  </si>
  <si>
    <t xml:space="preserve">МЕСТНОГО БЮДЖЕТА ВНУТРИГОРОДСКОГО МУНИЦИПАЛЬНОГО  </t>
  </si>
  <si>
    <t>2014 год</t>
  </si>
  <si>
    <t>2014 года</t>
  </si>
  <si>
    <t>ФУНКЦИОНИРОВАНИЕ ЗАКОНОДАТЕЛЬНЫХ (ПРЕДСТАВИТЕЛЬНЫХ)ОРГАНОВ ГОСУДАРСТ-</t>
  </si>
  <si>
    <t>ВЕННОЙ ВЛАСТИ ИПРЕДСТАВИТЕЛЬНЫХ ОРГАНОВ МУНИЦИПАЛЬНЫХ ОБРАЗОВАНИЙ</t>
  </si>
  <si>
    <t>Осуществление в порядке и формах, установленных законом Санкт-Петербурга,</t>
  </si>
  <si>
    <t xml:space="preserve"> поддержки деятельности граждан, общественных  объединений, участвующих</t>
  </si>
  <si>
    <t xml:space="preserve"> в охране общественного  порядка на территории муниципального образования</t>
  </si>
  <si>
    <t>Проведение санитарных рубок, удаление аварийных, больных деревьев</t>
  </si>
  <si>
    <t xml:space="preserve"> и кустарников в отношении зеленых насаждений  внутриквартального озеленения</t>
  </si>
  <si>
    <t>ИЗБИРАТЕЛЬНАЯ КОМИССИЯ</t>
  </si>
  <si>
    <t>932</t>
  </si>
  <si>
    <t>ОБЕСПЕЧЕНИЕ ПРОВЕДЕНИЯ ВЫБОРОВ И РЕФЕРЕНДУМОВ</t>
  </si>
  <si>
    <t>0107</t>
  </si>
  <si>
    <t>Проведение муниципальных выборов</t>
  </si>
  <si>
    <t>020 01 00</t>
  </si>
  <si>
    <t xml:space="preserve">Фонд оплаты труда государственных (муниципальных) органов и взносы по обязательному </t>
  </si>
  <si>
    <t>социальному страхованию</t>
  </si>
  <si>
    <t>123</t>
  </si>
  <si>
    <t>Иные выплаты, за исключением фонда оплаты труда государственных (муниципальных) органов,лицам, привлекаемым согласно законодательству для выполнения отдельных полномочий</t>
  </si>
  <si>
    <t>Уплата налога на имущество организаций и земельного налога</t>
  </si>
  <si>
    <t>851</t>
  </si>
  <si>
    <t>1.2.2.4</t>
  </si>
  <si>
    <t>Прочая закупка товаров, работ и услуг для государственных (муниципальных) нужд</t>
  </si>
  <si>
    <t>1.3.2.4</t>
  </si>
  <si>
    <t>002 80 01</t>
  </si>
  <si>
    <t>Расходы на исполнения государственного полномочия по составлению протоколов</t>
  </si>
  <si>
    <t xml:space="preserve"> об административных правонарушениях</t>
  </si>
  <si>
    <t>Резервные средства</t>
  </si>
  <si>
    <t>Субсидии некоммерческим организациям (за исключением государственных (муниципальных)</t>
  </si>
  <si>
    <t xml:space="preserve"> учреждений)</t>
  </si>
  <si>
    <t>Временное трудоустройство несовершеннолетних в возрасте от 14 до 18 лет в свободное от учебы время</t>
  </si>
  <si>
    <t>Озеленение территорий зеленых насаждений внутриквартального озеленения</t>
  </si>
  <si>
    <t>Создание зон отдыха, в том числе обустройство, содержание и уборка территорий детских площадок</t>
  </si>
  <si>
    <t>1.6</t>
  </si>
  <si>
    <t>1.6.1</t>
  </si>
  <si>
    <t>1.6.2</t>
  </si>
  <si>
    <t>1.6.3</t>
  </si>
  <si>
    <t>Проведение работ по военно-патриотическому воспитанию</t>
  </si>
  <si>
    <t>Иные пенсии, социальные доплаты к пенсиям</t>
  </si>
  <si>
    <t>312</t>
  </si>
  <si>
    <t xml:space="preserve">Расходы на исполнение государственного полномочия по организации и </t>
  </si>
  <si>
    <t>осуществлению деятельности по опеке и попечительству</t>
  </si>
  <si>
    <t>002 80 02</t>
  </si>
  <si>
    <t>7.2.1.2</t>
  </si>
  <si>
    <t>7.2.2.1</t>
  </si>
  <si>
    <t>7.2.3.1</t>
  </si>
  <si>
    <t>Расходы на исполнение государственных полномочий по выплате денежных</t>
  </si>
  <si>
    <t>средств на содержание ребенка в семье опекуна и приемной семье</t>
  </si>
  <si>
    <t>511 80 03</t>
  </si>
  <si>
    <t>Пособия, компенсации, меры социальной поддержки по публичным</t>
  </si>
  <si>
    <t xml:space="preserve"> нормативным обязательствам</t>
  </si>
  <si>
    <t>313</t>
  </si>
  <si>
    <t>Расходы на исполнение государственного полномочия по выплате денежных</t>
  </si>
  <si>
    <t>средств на вознаграждение приемным родителям</t>
  </si>
  <si>
    <t>511 80 04</t>
  </si>
  <si>
    <t>Иные выплаты населению</t>
  </si>
  <si>
    <t>360</t>
  </si>
  <si>
    <t xml:space="preserve">Периодические издания, утвержденные </t>
  </si>
  <si>
    <t xml:space="preserve">                                                                                          ОТЧЕТ</t>
  </si>
  <si>
    <t xml:space="preserve">к постановлению Местной Администрации </t>
  </si>
  <si>
    <t>Приложение 2</t>
  </si>
  <si>
    <t>за 1 полугодие</t>
  </si>
  <si>
    <t>ОБРАЗОВАНИЯ САНКТ-ПЕТЕРБУРГА МУНИЦИПАЛЬНЫЙ ОКРУГ ВОЛКОВСКОЕ ЗА 1 ПОЛУГОДИЕ 2014г.</t>
  </si>
  <si>
    <t>И.О. Главы  Местной Администрации  МО Волковское                                        Т.Д. Лебедева</t>
  </si>
  <si>
    <t>Совет-3 чел. -1223,4 тыс. руб.</t>
  </si>
  <si>
    <t>Администрация - 18 чел.- 5553,7 тыс. руб.</t>
  </si>
  <si>
    <t>ИТОГО- 6777,1 тыс.руб.</t>
  </si>
  <si>
    <t>от 02.07.2014 № 35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</si>
</sst>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E+00"/>
    <numFmt numFmtId="165" formatCode="0.0"/>
    <numFmt numFmtId="166" formatCode="#,##0.0"/>
    <numFmt numFmtId="167" formatCode="[$-FC19]d\ mmmm\ yyyy\ &quot;г.&quot;"/>
    <numFmt numFmtId="168" formatCode="#,##0.000"/>
  </numFmts>
  <fonts count="64">
    <font>
      <sz val="10"/>
      <name val="Arial Cyr"/>
      <family val="0"/>
    </font>
    <font>
      <sz val="8"/>
      <name val="Arial Cyr"/>
      <family val="2"/>
    </font>
    <font>
      <sz val="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8"/>
      <name val="Arial Cyr"/>
      <family val="2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2"/>
      <name val="Arial Cyr"/>
      <family val="2"/>
    </font>
    <font>
      <b/>
      <i/>
      <sz val="10"/>
      <name val="Arial Cyr"/>
      <family val="2"/>
    </font>
    <font>
      <sz val="14"/>
      <name val="Arial Cyr"/>
      <family val="2"/>
    </font>
    <font>
      <b/>
      <i/>
      <sz val="10"/>
      <name val="Times New Roman Cyr"/>
      <family val="1"/>
    </font>
    <font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8"/>
      <name val="Times New Roman"/>
      <family val="1"/>
    </font>
    <font>
      <sz val="11"/>
      <name val="Times New Roman"/>
      <family val="1"/>
    </font>
    <font>
      <b/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9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/>
    </xf>
    <xf numFmtId="1" fontId="3" fillId="0" borderId="11" xfId="0" applyNumberFormat="1" applyFon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5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13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1" fontId="0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14" fontId="3" fillId="0" borderId="12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1" fontId="16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NumberFormat="1" applyFont="1" applyAlignment="1">
      <alignment horizontal="center"/>
    </xf>
    <xf numFmtId="0" fontId="17" fillId="0" borderId="0" xfId="0" applyFont="1" applyAlignment="1">
      <alignment horizontal="right"/>
    </xf>
    <xf numFmtId="1" fontId="20" fillId="0" borderId="19" xfId="0" applyNumberFormat="1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19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" fontId="20" fillId="0" borderId="21" xfId="0" applyNumberFormat="1" applyFont="1" applyBorder="1" applyAlignment="1">
      <alignment horizontal="center"/>
    </xf>
    <xf numFmtId="0" fontId="20" fillId="0" borderId="21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1" xfId="0" applyNumberFormat="1" applyFont="1" applyBorder="1" applyAlignment="1">
      <alignment horizontal="center"/>
    </xf>
    <xf numFmtId="1" fontId="16" fillId="0" borderId="22" xfId="0" applyNumberFormat="1" applyFont="1" applyBorder="1" applyAlignment="1">
      <alignment horizontal="center"/>
    </xf>
    <xf numFmtId="0" fontId="16" fillId="0" borderId="22" xfId="0" applyFont="1" applyBorder="1" applyAlignment="1">
      <alignment/>
    </xf>
    <xf numFmtId="0" fontId="16" fillId="0" borderId="23" xfId="0" applyFont="1" applyBorder="1" applyAlignment="1">
      <alignment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2" xfId="0" applyNumberFormat="1" applyFont="1" applyBorder="1" applyAlignment="1">
      <alignment horizontal="center"/>
    </xf>
    <xf numFmtId="1" fontId="17" fillId="0" borderId="24" xfId="0" applyNumberFormat="1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49" fontId="18" fillId="0" borderId="26" xfId="0" applyNumberFormat="1" applyFont="1" applyBorder="1" applyAlignment="1">
      <alignment horizontal="center"/>
    </xf>
    <xf numFmtId="49" fontId="18" fillId="0" borderId="24" xfId="0" applyNumberFormat="1" applyFont="1" applyBorder="1" applyAlignment="1">
      <alignment horizontal="center"/>
    </xf>
    <xf numFmtId="49" fontId="18" fillId="0" borderId="25" xfId="0" applyNumberFormat="1" applyFont="1" applyBorder="1" applyAlignment="1">
      <alignment horizontal="center"/>
    </xf>
    <xf numFmtId="49" fontId="18" fillId="0" borderId="27" xfId="0" applyNumberFormat="1" applyFont="1" applyBorder="1" applyAlignment="1">
      <alignment horizontal="center"/>
    </xf>
    <xf numFmtId="166" fontId="23" fillId="0" borderId="24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49" fontId="17" fillId="0" borderId="24" xfId="0" applyNumberFormat="1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49" fontId="17" fillId="0" borderId="21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9" fontId="20" fillId="0" borderId="21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18" fillId="0" borderId="21" xfId="0" applyNumberFormat="1" applyFont="1" applyBorder="1" applyAlignment="1">
      <alignment horizontal="center"/>
    </xf>
    <xf numFmtId="49" fontId="18" fillId="0" borderId="28" xfId="0" applyNumberFormat="1" applyFont="1" applyBorder="1" applyAlignment="1">
      <alignment horizontal="center"/>
    </xf>
    <xf numFmtId="166" fontId="23" fillId="0" borderId="21" xfId="0" applyNumberFormat="1" applyFont="1" applyBorder="1" applyAlignment="1">
      <alignment horizontal="center"/>
    </xf>
    <xf numFmtId="49" fontId="17" fillId="0" borderId="29" xfId="0" applyNumberFormat="1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49" fontId="18" fillId="0" borderId="30" xfId="0" applyNumberFormat="1" applyFont="1" applyBorder="1" applyAlignment="1">
      <alignment horizontal="center"/>
    </xf>
    <xf numFmtId="49" fontId="18" fillId="0" borderId="29" xfId="0" applyNumberFormat="1" applyFont="1" applyBorder="1" applyAlignment="1">
      <alignment horizontal="center"/>
    </xf>
    <xf numFmtId="49" fontId="18" fillId="0" borderId="31" xfId="0" applyNumberFormat="1" applyFont="1" applyBorder="1" applyAlignment="1">
      <alignment horizontal="center"/>
    </xf>
    <xf numFmtId="166" fontId="20" fillId="0" borderId="29" xfId="0" applyNumberFormat="1" applyFont="1" applyBorder="1" applyAlignment="1">
      <alignment horizontal="center"/>
    </xf>
    <xf numFmtId="49" fontId="22" fillId="0" borderId="24" xfId="0" applyNumberFormat="1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9" fillId="0" borderId="24" xfId="0" applyFont="1" applyBorder="1" applyAlignment="1">
      <alignment/>
    </xf>
    <xf numFmtId="49" fontId="19" fillId="0" borderId="25" xfId="0" applyNumberFormat="1" applyFont="1" applyBorder="1" applyAlignment="1">
      <alignment horizontal="center"/>
    </xf>
    <xf numFmtId="49" fontId="19" fillId="0" borderId="24" xfId="0" applyNumberFormat="1" applyFont="1" applyBorder="1" applyAlignment="1">
      <alignment horizontal="center"/>
    </xf>
    <xf numFmtId="49" fontId="19" fillId="0" borderId="27" xfId="0" applyNumberFormat="1" applyFont="1" applyBorder="1" applyAlignment="1">
      <alignment horizontal="center"/>
    </xf>
    <xf numFmtId="166" fontId="20" fillId="0" borderId="24" xfId="0" applyNumberFormat="1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166" fontId="20" fillId="0" borderId="32" xfId="0" applyNumberFormat="1" applyFont="1" applyBorder="1" applyAlignment="1">
      <alignment horizontal="center"/>
    </xf>
    <xf numFmtId="49" fontId="22" fillId="0" borderId="32" xfId="0" applyNumberFormat="1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49" fontId="19" fillId="0" borderId="33" xfId="0" applyNumberFormat="1" applyFont="1" applyBorder="1" applyAlignment="1">
      <alignment horizontal="center"/>
    </xf>
    <xf numFmtId="49" fontId="19" fillId="0" borderId="32" xfId="0" applyNumberFormat="1" applyFont="1" applyBorder="1" applyAlignment="1">
      <alignment horizontal="center"/>
    </xf>
    <xf numFmtId="49" fontId="19" fillId="0" borderId="30" xfId="0" applyNumberFormat="1" applyFont="1" applyBorder="1" applyAlignment="1">
      <alignment horizontal="center"/>
    </xf>
    <xf numFmtId="166" fontId="16" fillId="0" borderId="32" xfId="0" applyNumberFormat="1" applyFont="1" applyBorder="1" applyAlignment="1">
      <alignment horizontal="center"/>
    </xf>
    <xf numFmtId="0" fontId="18" fillId="0" borderId="25" xfId="0" applyFont="1" applyBorder="1" applyAlignment="1">
      <alignment/>
    </xf>
    <xf numFmtId="49" fontId="18" fillId="0" borderId="32" xfId="0" applyNumberFormat="1" applyFont="1" applyBorder="1" applyAlignment="1">
      <alignment horizontal="center"/>
    </xf>
    <xf numFmtId="0" fontId="18" fillId="0" borderId="33" xfId="0" applyFont="1" applyBorder="1" applyAlignment="1">
      <alignment/>
    </xf>
    <xf numFmtId="49" fontId="22" fillId="0" borderId="29" xfId="0" applyNumberFormat="1" applyFont="1" applyBorder="1" applyAlignment="1">
      <alignment horizontal="center"/>
    </xf>
    <xf numFmtId="0" fontId="19" fillId="0" borderId="33" xfId="0" applyFont="1" applyBorder="1" applyAlignment="1">
      <alignment/>
    </xf>
    <xf numFmtId="0" fontId="19" fillId="0" borderId="29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19" fillId="0" borderId="30" xfId="0" applyFont="1" applyBorder="1" applyAlignment="1">
      <alignment/>
    </xf>
    <xf numFmtId="166" fontId="16" fillId="0" borderId="29" xfId="0" applyNumberFormat="1" applyFont="1" applyBorder="1" applyAlignment="1">
      <alignment horizontal="center"/>
    </xf>
    <xf numFmtId="49" fontId="22" fillId="0" borderId="31" xfId="0" applyNumberFormat="1" applyFont="1" applyBorder="1" applyAlignment="1">
      <alignment horizontal="center"/>
    </xf>
    <xf numFmtId="0" fontId="19" fillId="0" borderId="32" xfId="0" applyFont="1" applyBorder="1" applyAlignment="1">
      <alignment/>
    </xf>
    <xf numFmtId="0" fontId="19" fillId="0" borderId="34" xfId="0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49" fontId="19" fillId="0" borderId="29" xfId="0" applyNumberFormat="1" applyFont="1" applyBorder="1" applyAlignment="1">
      <alignment horizontal="center"/>
    </xf>
    <xf numFmtId="49" fontId="19" fillId="0" borderId="28" xfId="0" applyNumberFormat="1" applyFont="1" applyBorder="1" applyAlignment="1">
      <alignment horizontal="center"/>
    </xf>
    <xf numFmtId="49" fontId="17" fillId="0" borderId="31" xfId="0" applyNumberFormat="1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49" fontId="17" fillId="0" borderId="28" xfId="0" applyNumberFormat="1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166" fontId="20" fillId="0" borderId="21" xfId="0" applyNumberFormat="1" applyFont="1" applyBorder="1" applyAlignment="1">
      <alignment horizontal="center"/>
    </xf>
    <xf numFmtId="49" fontId="22" fillId="0" borderId="28" xfId="0" applyNumberFormat="1" applyFont="1" applyBorder="1" applyAlignment="1">
      <alignment horizontal="center"/>
    </xf>
    <xf numFmtId="0" fontId="19" fillId="0" borderId="35" xfId="0" applyFont="1" applyBorder="1" applyAlignment="1">
      <alignment/>
    </xf>
    <xf numFmtId="49" fontId="19" fillId="0" borderId="21" xfId="0" applyNumberFormat="1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49" fontId="19" fillId="0" borderId="31" xfId="0" applyNumberFormat="1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49" fontId="19" fillId="0" borderId="36" xfId="0" applyNumberFormat="1" applyFont="1" applyBorder="1" applyAlignment="1">
      <alignment horizontal="center"/>
    </xf>
    <xf numFmtId="166" fontId="16" fillId="0" borderId="24" xfId="0" applyNumberFormat="1" applyFont="1" applyBorder="1" applyAlignment="1">
      <alignment horizontal="center"/>
    </xf>
    <xf numFmtId="49" fontId="18" fillId="0" borderId="33" xfId="0" applyNumberFormat="1" applyFont="1" applyBorder="1" applyAlignment="1">
      <alignment horizontal="center"/>
    </xf>
    <xf numFmtId="0" fontId="18" fillId="0" borderId="30" xfId="0" applyFont="1" applyBorder="1" applyAlignment="1">
      <alignment/>
    </xf>
    <xf numFmtId="49" fontId="17" fillId="0" borderId="32" xfId="0" applyNumberFormat="1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49" fontId="18" fillId="0" borderId="36" xfId="0" applyNumberFormat="1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49" fontId="22" fillId="0" borderId="36" xfId="0" applyNumberFormat="1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9" fontId="17" fillId="0" borderId="27" xfId="0" applyNumberFormat="1" applyFont="1" applyBorder="1" applyAlignment="1">
      <alignment horizontal="center"/>
    </xf>
    <xf numFmtId="0" fontId="19" fillId="0" borderId="32" xfId="0" applyFont="1" applyBorder="1" applyAlignment="1">
      <alignment horizontal="left"/>
    </xf>
    <xf numFmtId="0" fontId="18" fillId="0" borderId="31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29" xfId="0" applyFont="1" applyBorder="1" applyAlignment="1">
      <alignment horizontal="left"/>
    </xf>
    <xf numFmtId="49" fontId="22" fillId="0" borderId="27" xfId="0" applyNumberFormat="1" applyFont="1" applyBorder="1" applyAlignment="1">
      <alignment horizontal="center"/>
    </xf>
    <xf numFmtId="0" fontId="19" fillId="0" borderId="24" xfId="0" applyFont="1" applyBorder="1" applyAlignment="1">
      <alignment horizontal="left"/>
    </xf>
    <xf numFmtId="0" fontId="19" fillId="0" borderId="26" xfId="0" applyFont="1" applyBorder="1" applyAlignment="1">
      <alignment/>
    </xf>
    <xf numFmtId="0" fontId="20" fillId="0" borderId="24" xfId="0" applyFont="1" applyBorder="1" applyAlignment="1">
      <alignment horizontal="center"/>
    </xf>
    <xf numFmtId="49" fontId="22" fillId="0" borderId="37" xfId="0" applyNumberFormat="1" applyFont="1" applyBorder="1" applyAlignment="1">
      <alignment horizontal="center"/>
    </xf>
    <xf numFmtId="0" fontId="19" fillId="0" borderId="38" xfId="0" applyFont="1" applyBorder="1" applyAlignment="1">
      <alignment/>
    </xf>
    <xf numFmtId="0" fontId="19" fillId="0" borderId="39" xfId="0" applyFont="1" applyBorder="1" applyAlignment="1">
      <alignment horizontal="center"/>
    </xf>
    <xf numFmtId="49" fontId="19" fillId="0" borderId="37" xfId="0" applyNumberFormat="1" applyFont="1" applyBorder="1" applyAlignment="1">
      <alignment horizontal="center"/>
    </xf>
    <xf numFmtId="49" fontId="19" fillId="0" borderId="38" xfId="0" applyNumberFormat="1" applyFont="1" applyBorder="1" applyAlignment="1">
      <alignment horizontal="center"/>
    </xf>
    <xf numFmtId="166" fontId="16" fillId="0" borderId="37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66" fontId="17" fillId="0" borderId="0" xfId="0" applyNumberFormat="1" applyFont="1" applyAlignment="1">
      <alignment horizontal="center"/>
    </xf>
    <xf numFmtId="0" fontId="16" fillId="0" borderId="0" xfId="0" applyFont="1" applyBorder="1" applyAlignment="1">
      <alignment/>
    </xf>
    <xf numFmtId="1" fontId="16" fillId="0" borderId="21" xfId="0" applyNumberFormat="1" applyFont="1" applyBorder="1" applyAlignment="1">
      <alignment horizontal="center"/>
    </xf>
    <xf numFmtId="0" fontId="16" fillId="0" borderId="32" xfId="0" applyFont="1" applyBorder="1" applyAlignment="1">
      <alignment/>
    </xf>
    <xf numFmtId="0" fontId="17" fillId="0" borderId="33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9" fillId="0" borderId="25" xfId="0" applyFont="1" applyBorder="1" applyAlignment="1">
      <alignment/>
    </xf>
    <xf numFmtId="0" fontId="19" fillId="0" borderId="36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166" fontId="16" fillId="0" borderId="21" xfId="0" applyNumberFormat="1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32" xfId="0" applyFont="1" applyBorder="1" applyAlignment="1">
      <alignment/>
    </xf>
    <xf numFmtId="0" fontId="18" fillId="0" borderId="32" xfId="0" applyFont="1" applyBorder="1" applyAlignment="1">
      <alignment horizontal="center"/>
    </xf>
    <xf numFmtId="0" fontId="19" fillId="0" borderId="21" xfId="0" applyFont="1" applyBorder="1" applyAlignment="1">
      <alignment/>
    </xf>
    <xf numFmtId="49" fontId="17" fillId="0" borderId="36" xfId="0" applyNumberFormat="1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9" fillId="0" borderId="34" xfId="0" applyFont="1" applyBorder="1" applyAlignment="1">
      <alignment/>
    </xf>
    <xf numFmtId="0" fontId="19" fillId="0" borderId="30" xfId="0" applyFont="1" applyBorder="1" applyAlignment="1">
      <alignment horizontal="center"/>
    </xf>
    <xf numFmtId="49" fontId="19" fillId="0" borderId="40" xfId="0" applyNumberFormat="1" applyFont="1" applyBorder="1" applyAlignment="1">
      <alignment horizontal="center"/>
    </xf>
    <xf numFmtId="0" fontId="19" fillId="0" borderId="40" xfId="0" applyFont="1" applyBorder="1" applyAlignment="1">
      <alignment/>
    </xf>
    <xf numFmtId="1" fontId="18" fillId="0" borderId="0" xfId="0" applyNumberFormat="1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19" fillId="0" borderId="37" xfId="0" applyFont="1" applyBorder="1" applyAlignment="1">
      <alignment/>
    </xf>
    <xf numFmtId="49" fontId="19" fillId="0" borderId="39" xfId="0" applyNumberFormat="1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49" fontId="18" fillId="0" borderId="33" xfId="0" applyNumberFormat="1" applyFont="1" applyBorder="1" applyAlignment="1">
      <alignment horizontal="center" vertical="top"/>
    </xf>
    <xf numFmtId="166" fontId="23" fillId="0" borderId="32" xfId="0" applyNumberFormat="1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18" fillId="0" borderId="24" xfId="0" applyFont="1" applyBorder="1" applyAlignment="1">
      <alignment/>
    </xf>
    <xf numFmtId="0" fontId="18" fillId="0" borderId="27" xfId="0" applyFont="1" applyBorder="1" applyAlignment="1">
      <alignment/>
    </xf>
    <xf numFmtId="0" fontId="19" fillId="0" borderId="29" xfId="0" applyFont="1" applyBorder="1" applyAlignment="1">
      <alignment/>
    </xf>
    <xf numFmtId="0" fontId="18" fillId="0" borderId="26" xfId="0" applyFont="1" applyBorder="1" applyAlignment="1">
      <alignment horizontal="center"/>
    </xf>
    <xf numFmtId="0" fontId="18" fillId="0" borderId="29" xfId="0" applyFont="1" applyBorder="1" applyAlignment="1">
      <alignment/>
    </xf>
    <xf numFmtId="0" fontId="18" fillId="0" borderId="32" xfId="0" applyFont="1" applyBorder="1" applyAlignment="1">
      <alignment horizontal="left"/>
    </xf>
    <xf numFmtId="166" fontId="19" fillId="0" borderId="32" xfId="0" applyNumberFormat="1" applyFont="1" applyBorder="1" applyAlignment="1">
      <alignment horizontal="center"/>
    </xf>
    <xf numFmtId="0" fontId="19" fillId="0" borderId="24" xfId="0" applyFont="1" applyBorder="1" applyAlignment="1">
      <alignment/>
    </xf>
    <xf numFmtId="166" fontId="17" fillId="0" borderId="0" xfId="0" applyNumberFormat="1" applyFont="1" applyBorder="1" applyAlignment="1">
      <alignment horizontal="right"/>
    </xf>
    <xf numFmtId="0" fontId="17" fillId="0" borderId="32" xfId="0" applyFont="1" applyBorder="1" applyAlignment="1">
      <alignment horizontal="center"/>
    </xf>
    <xf numFmtId="0" fontId="18" fillId="0" borderId="26" xfId="0" applyFont="1" applyBorder="1" applyAlignment="1">
      <alignment/>
    </xf>
    <xf numFmtId="49" fontId="18" fillId="0" borderId="40" xfId="0" applyNumberFormat="1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21" xfId="0" applyFont="1" applyBorder="1" applyAlignment="1">
      <alignment/>
    </xf>
    <xf numFmtId="0" fontId="18" fillId="0" borderId="24" xfId="0" applyFont="1" applyBorder="1" applyAlignment="1">
      <alignment horizontal="left"/>
    </xf>
    <xf numFmtId="49" fontId="19" fillId="0" borderId="41" xfId="0" applyNumberFormat="1" applyFont="1" applyBorder="1" applyAlignment="1">
      <alignment horizontal="center"/>
    </xf>
    <xf numFmtId="166" fontId="19" fillId="0" borderId="37" xfId="0" applyNumberFormat="1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6" fillId="0" borderId="21" xfId="0" applyFont="1" applyBorder="1" applyAlignment="1">
      <alignment/>
    </xf>
    <xf numFmtId="1" fontId="16" fillId="0" borderId="32" xfId="0" applyNumberFormat="1" applyFont="1" applyBorder="1" applyAlignment="1">
      <alignment horizontal="center"/>
    </xf>
    <xf numFmtId="0" fontId="16" fillId="0" borderId="33" xfId="0" applyFont="1" applyBorder="1" applyAlignment="1">
      <alignment/>
    </xf>
    <xf numFmtId="0" fontId="17" fillId="0" borderId="32" xfId="0" applyNumberFormat="1" applyFont="1" applyBorder="1" applyAlignment="1">
      <alignment horizontal="center"/>
    </xf>
    <xf numFmtId="3" fontId="22" fillId="0" borderId="0" xfId="0" applyNumberFormat="1" applyFont="1" applyBorder="1" applyAlignment="1">
      <alignment horizontal="center"/>
    </xf>
    <xf numFmtId="0" fontId="19" fillId="0" borderId="31" xfId="0" applyFont="1" applyBorder="1" applyAlignment="1">
      <alignment/>
    </xf>
    <xf numFmtId="0" fontId="19" fillId="0" borderId="27" xfId="0" applyFont="1" applyBorder="1" applyAlignment="1">
      <alignment/>
    </xf>
    <xf numFmtId="0" fontId="22" fillId="0" borderId="32" xfId="0" applyFont="1" applyBorder="1" applyAlignment="1">
      <alignment/>
    </xf>
    <xf numFmtId="0" fontId="17" fillId="0" borderId="24" xfId="0" applyFont="1" applyBorder="1" applyAlignment="1">
      <alignment/>
    </xf>
    <xf numFmtId="3" fontId="19" fillId="0" borderId="0" xfId="0" applyNumberFormat="1" applyFont="1" applyBorder="1" applyAlignment="1">
      <alignment/>
    </xf>
    <xf numFmtId="49" fontId="22" fillId="0" borderId="21" xfId="0" applyNumberFormat="1" applyFont="1" applyBorder="1" applyAlignment="1">
      <alignment horizontal="center"/>
    </xf>
    <xf numFmtId="49" fontId="22" fillId="0" borderId="18" xfId="0" applyNumberFormat="1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49" fontId="18" fillId="0" borderId="15" xfId="0" applyNumberFormat="1" applyFont="1" applyBorder="1" applyAlignment="1">
      <alignment/>
    </xf>
    <xf numFmtId="49" fontId="18" fillId="0" borderId="18" xfId="0" applyNumberFormat="1" applyFont="1" applyBorder="1" applyAlignment="1">
      <alignment horizontal="center"/>
    </xf>
    <xf numFmtId="49" fontId="18" fillId="0" borderId="15" xfId="0" applyNumberFormat="1" applyFont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166" fontId="23" fillId="0" borderId="18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" fontId="16" fillId="0" borderId="24" xfId="0" applyNumberFormat="1" applyFont="1" applyBorder="1" applyAlignment="1">
      <alignment horizontal="center"/>
    </xf>
    <xf numFmtId="0" fontId="17" fillId="0" borderId="24" xfId="0" applyNumberFormat="1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5" fontId="17" fillId="0" borderId="21" xfId="0" applyNumberFormat="1" applyFont="1" applyBorder="1" applyAlignment="1">
      <alignment horizontal="center"/>
    </xf>
    <xf numFmtId="165" fontId="17" fillId="0" borderId="24" xfId="0" applyNumberFormat="1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165" fontId="20" fillId="0" borderId="19" xfId="0" applyNumberFormat="1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9" fillId="0" borderId="19" xfId="0" applyNumberFormat="1" applyFont="1" applyBorder="1" applyAlignment="1">
      <alignment horizontal="center"/>
    </xf>
    <xf numFmtId="49" fontId="18" fillId="0" borderId="19" xfId="0" applyNumberFormat="1" applyFont="1" applyBorder="1" applyAlignment="1">
      <alignment horizontal="center"/>
    </xf>
    <xf numFmtId="0" fontId="18" fillId="0" borderId="29" xfId="0" applyFont="1" applyBorder="1" applyAlignment="1">
      <alignment horizontal="center" wrapText="1"/>
    </xf>
    <xf numFmtId="0" fontId="19" fillId="0" borderId="33" xfId="0" applyFont="1" applyBorder="1" applyAlignment="1">
      <alignment horizontal="left" wrapText="1"/>
    </xf>
    <xf numFmtId="49" fontId="22" fillId="0" borderId="32" xfId="0" applyNumberFormat="1" applyFont="1" applyBorder="1" applyAlignment="1">
      <alignment horizontal="center" vertical="top"/>
    </xf>
    <xf numFmtId="0" fontId="17" fillId="0" borderId="29" xfId="0" applyFont="1" applyBorder="1" applyAlignment="1">
      <alignment horizontal="center"/>
    </xf>
    <xf numFmtId="49" fontId="22" fillId="0" borderId="32" xfId="0" applyNumberFormat="1" applyFont="1" applyBorder="1" applyAlignment="1">
      <alignment horizontal="center" vertical="top" wrapText="1"/>
    </xf>
    <xf numFmtId="49" fontId="19" fillId="0" borderId="36" xfId="0" applyNumberFormat="1" applyFont="1" applyBorder="1" applyAlignment="1">
      <alignment horizontal="center" vertical="top" wrapText="1"/>
    </xf>
    <xf numFmtId="0" fontId="19" fillId="0" borderId="42" xfId="0" applyFont="1" applyBorder="1" applyAlignment="1">
      <alignment horizontal="center" vertical="top" wrapText="1"/>
    </xf>
    <xf numFmtId="49" fontId="18" fillId="0" borderId="43" xfId="0" applyNumberFormat="1" applyFont="1" applyBorder="1" applyAlignment="1">
      <alignment horizontal="center"/>
    </xf>
    <xf numFmtId="49" fontId="18" fillId="0" borderId="44" xfId="0" applyNumberFormat="1" applyFont="1" applyBorder="1" applyAlignment="1">
      <alignment horizontal="center"/>
    </xf>
    <xf numFmtId="0" fontId="18" fillId="0" borderId="44" xfId="0" applyFont="1" applyBorder="1" applyAlignment="1">
      <alignment/>
    </xf>
    <xf numFmtId="0" fontId="19" fillId="0" borderId="44" xfId="0" applyFont="1" applyBorder="1" applyAlignment="1">
      <alignment horizontal="center"/>
    </xf>
    <xf numFmtId="0" fontId="19" fillId="0" borderId="32" xfId="0" applyFont="1" applyBorder="1" applyAlignment="1">
      <alignment horizontal="center" vertical="top" wrapText="1"/>
    </xf>
    <xf numFmtId="165" fontId="16" fillId="0" borderId="32" xfId="0" applyNumberFormat="1" applyFont="1" applyBorder="1" applyAlignment="1">
      <alignment horizontal="center" vertical="top" wrapText="1"/>
    </xf>
    <xf numFmtId="0" fontId="16" fillId="0" borderId="32" xfId="0" applyFont="1" applyBorder="1" applyAlignment="1">
      <alignment horizontal="center" vertical="top" wrapText="1"/>
    </xf>
    <xf numFmtId="0" fontId="16" fillId="0" borderId="32" xfId="0" applyFont="1" applyBorder="1" applyAlignment="1">
      <alignment horizontal="center"/>
    </xf>
    <xf numFmtId="0" fontId="16" fillId="0" borderId="24" xfId="0" applyFont="1" applyBorder="1" applyAlignment="1">
      <alignment horizontal="left"/>
    </xf>
    <xf numFmtId="49" fontId="1" fillId="0" borderId="27" xfId="0" applyNumberFormat="1" applyFont="1" applyBorder="1" applyAlignment="1">
      <alignment horizontal="center"/>
    </xf>
    <xf numFmtId="49" fontId="20" fillId="0" borderId="24" xfId="0" applyNumberFormat="1" applyFont="1" applyBorder="1" applyAlignment="1">
      <alignment horizontal="center"/>
    </xf>
    <xf numFmtId="49" fontId="20" fillId="0" borderId="29" xfId="0" applyNumberFormat="1" applyFont="1" applyBorder="1" applyAlignment="1">
      <alignment horizontal="center"/>
    </xf>
    <xf numFmtId="49" fontId="20" fillId="0" borderId="31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49" fontId="16" fillId="0" borderId="32" xfId="0" applyNumberFormat="1" applyFont="1" applyBorder="1" applyAlignment="1">
      <alignment/>
    </xf>
    <xf numFmtId="49" fontId="20" fillId="0" borderId="32" xfId="0" applyNumberFormat="1" applyFont="1" applyBorder="1" applyAlignment="1">
      <alignment horizontal="center"/>
    </xf>
    <xf numFmtId="165" fontId="20" fillId="0" borderId="32" xfId="0" applyNumberFormat="1" applyFont="1" applyBorder="1" applyAlignment="1">
      <alignment horizontal="center"/>
    </xf>
    <xf numFmtId="0" fontId="19" fillId="0" borderId="24" xfId="0" applyFont="1" applyBorder="1" applyAlignment="1">
      <alignment horizontal="center" vertical="top"/>
    </xf>
    <xf numFmtId="49" fontId="19" fillId="0" borderId="33" xfId="0" applyNumberFormat="1" applyFont="1" applyBorder="1" applyAlignment="1">
      <alignment horizontal="center" vertical="top"/>
    </xf>
    <xf numFmtId="49" fontId="19" fillId="0" borderId="32" xfId="0" applyNumberFormat="1" applyFont="1" applyBorder="1" applyAlignment="1">
      <alignment horizontal="center" vertical="top"/>
    </xf>
    <xf numFmtId="49" fontId="19" fillId="0" borderId="36" xfId="0" applyNumberFormat="1" applyFont="1" applyBorder="1" applyAlignment="1">
      <alignment horizontal="center" vertical="top"/>
    </xf>
    <xf numFmtId="166" fontId="16" fillId="0" borderId="24" xfId="0" applyNumberFormat="1" applyFont="1" applyBorder="1" applyAlignment="1">
      <alignment horizontal="center" vertical="top"/>
    </xf>
    <xf numFmtId="0" fontId="19" fillId="0" borderId="30" xfId="0" applyFont="1" applyBorder="1" applyAlignment="1">
      <alignment horizontal="left"/>
    </xf>
    <xf numFmtId="49" fontId="22" fillId="0" borderId="16" xfId="0" applyNumberFormat="1" applyFont="1" applyBorder="1" applyAlignment="1">
      <alignment horizontal="center"/>
    </xf>
    <xf numFmtId="49" fontId="22" fillId="0" borderId="43" xfId="0" applyNumberFormat="1" applyFont="1" applyBorder="1" applyAlignment="1">
      <alignment horizontal="center"/>
    </xf>
    <xf numFmtId="168" fontId="16" fillId="0" borderId="24" xfId="0" applyNumberFormat="1" applyFont="1" applyBorder="1" applyAlignment="1">
      <alignment horizontal="center"/>
    </xf>
    <xf numFmtId="0" fontId="18" fillId="0" borderId="21" xfId="0" applyFont="1" applyBorder="1" applyAlignment="1">
      <alignment/>
    </xf>
    <xf numFmtId="0" fontId="29" fillId="0" borderId="32" xfId="0" applyFont="1" applyBorder="1" applyAlignment="1">
      <alignment horizontal="center" wrapText="1"/>
    </xf>
    <xf numFmtId="0" fontId="16" fillId="0" borderId="32" xfId="0" applyFont="1" applyBorder="1" applyAlignment="1">
      <alignment horizontal="left"/>
    </xf>
    <xf numFmtId="0" fontId="3" fillId="0" borderId="32" xfId="0" applyFont="1" applyBorder="1" applyAlignment="1">
      <alignment horizontal="center"/>
    </xf>
    <xf numFmtId="0" fontId="16" fillId="0" borderId="33" xfId="0" applyFont="1" applyBorder="1" applyAlignment="1">
      <alignment horizontal="left"/>
    </xf>
    <xf numFmtId="0" fontId="19" fillId="0" borderId="21" xfId="0" applyFont="1" applyBorder="1" applyAlignment="1">
      <alignment horizontal="left"/>
    </xf>
    <xf numFmtId="0" fontId="19" fillId="0" borderId="40" xfId="0" applyFont="1" applyBorder="1" applyAlignment="1">
      <alignment horizontal="center"/>
    </xf>
    <xf numFmtId="0" fontId="16" fillId="0" borderId="21" xfId="0" applyFont="1" applyBorder="1" applyAlignment="1">
      <alignment horizontal="left"/>
    </xf>
    <xf numFmtId="0" fontId="16" fillId="0" borderId="29" xfId="0" applyFont="1" applyBorder="1" applyAlignment="1">
      <alignment horizontal="left"/>
    </xf>
    <xf numFmtId="0" fontId="16" fillId="0" borderId="25" xfId="0" applyFont="1" applyBorder="1" applyAlignment="1">
      <alignment/>
    </xf>
    <xf numFmtId="0" fontId="16" fillId="0" borderId="25" xfId="0" applyFont="1" applyBorder="1" applyAlignment="1">
      <alignment horizontal="left"/>
    </xf>
    <xf numFmtId="0" fontId="16" fillId="0" borderId="3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49" fontId="22" fillId="0" borderId="45" xfId="0" applyNumberFormat="1" applyFont="1" applyBorder="1" applyAlignment="1">
      <alignment horizontal="center"/>
    </xf>
    <xf numFmtId="0" fontId="16" fillId="0" borderId="46" xfId="0" applyFont="1" applyBorder="1" applyAlignment="1">
      <alignment horizontal="left"/>
    </xf>
    <xf numFmtId="0" fontId="19" fillId="0" borderId="45" xfId="0" applyFont="1" applyBorder="1" applyAlignment="1">
      <alignment horizontal="center"/>
    </xf>
    <xf numFmtId="49" fontId="19" fillId="0" borderId="45" xfId="0" applyNumberFormat="1" applyFont="1" applyBorder="1" applyAlignment="1">
      <alignment horizontal="center"/>
    </xf>
    <xf numFmtId="166" fontId="16" fillId="0" borderId="45" xfId="0" applyNumberFormat="1" applyFont="1" applyBorder="1" applyAlignment="1">
      <alignment horizontal="center"/>
    </xf>
    <xf numFmtId="0" fontId="16" fillId="0" borderId="20" xfId="0" applyFont="1" applyBorder="1" applyAlignment="1">
      <alignment horizontal="left"/>
    </xf>
    <xf numFmtId="0" fontId="19" fillId="0" borderId="20" xfId="0" applyFont="1" applyBorder="1" applyAlignment="1">
      <alignment horizontal="center"/>
    </xf>
    <xf numFmtId="49" fontId="19" fillId="0" borderId="20" xfId="0" applyNumberFormat="1" applyFont="1" applyBorder="1" applyAlignment="1">
      <alignment horizontal="center"/>
    </xf>
    <xf numFmtId="49" fontId="22" fillId="0" borderId="20" xfId="0" applyNumberFormat="1" applyFont="1" applyBorder="1" applyAlignment="1">
      <alignment horizontal="center"/>
    </xf>
    <xf numFmtId="166" fontId="16" fillId="0" borderId="20" xfId="0" applyNumberFormat="1" applyFont="1" applyBorder="1" applyAlignment="1">
      <alignment horizontal="center"/>
    </xf>
    <xf numFmtId="49" fontId="22" fillId="0" borderId="23" xfId="0" applyNumberFormat="1" applyFont="1" applyBorder="1" applyAlignment="1">
      <alignment horizontal="center"/>
    </xf>
    <xf numFmtId="0" fontId="16" fillId="0" borderId="23" xfId="0" applyFont="1" applyBorder="1" applyAlignment="1">
      <alignment horizontal="left"/>
    </xf>
    <xf numFmtId="0" fontId="19" fillId="0" borderId="23" xfId="0" applyFont="1" applyBorder="1" applyAlignment="1">
      <alignment horizontal="center"/>
    </xf>
    <xf numFmtId="49" fontId="19" fillId="0" borderId="23" xfId="0" applyNumberFormat="1" applyFont="1" applyBorder="1" applyAlignment="1">
      <alignment horizontal="center"/>
    </xf>
    <xf numFmtId="166" fontId="16" fillId="0" borderId="23" xfId="0" applyNumberFormat="1" applyFont="1" applyBorder="1" applyAlignment="1">
      <alignment horizontal="center"/>
    </xf>
    <xf numFmtId="1" fontId="2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9" fontId="18" fillId="0" borderId="24" xfId="0" applyNumberFormat="1" applyFont="1" applyBorder="1" applyAlignment="1">
      <alignment horizontal="center" vertical="top" wrapText="1"/>
    </xf>
    <xf numFmtId="0" fontId="20" fillId="0" borderId="32" xfId="0" applyFont="1" applyBorder="1" applyAlignment="1">
      <alignment vertical="top" wrapText="1"/>
    </xf>
    <xf numFmtId="49" fontId="17" fillId="0" borderId="29" xfId="0" applyNumberFormat="1" applyFont="1" applyBorder="1" applyAlignment="1">
      <alignment horizontal="center" vertical="top"/>
    </xf>
    <xf numFmtId="49" fontId="17" fillId="0" borderId="24" xfId="0" applyNumberFormat="1" applyFont="1" applyBorder="1" applyAlignment="1">
      <alignment horizontal="center" vertical="top"/>
    </xf>
    <xf numFmtId="49" fontId="22" fillId="0" borderId="31" xfId="0" applyNumberFormat="1" applyFont="1" applyBorder="1" applyAlignment="1">
      <alignment horizontal="center" vertical="top"/>
    </xf>
    <xf numFmtId="0" fontId="16" fillId="0" borderId="27" xfId="0" applyFont="1" applyBorder="1" applyAlignment="1">
      <alignment horizontal="center" vertical="top"/>
    </xf>
    <xf numFmtId="166" fontId="20" fillId="0" borderId="29" xfId="0" applyNumberFormat="1" applyFont="1" applyBorder="1" applyAlignment="1">
      <alignment horizontal="center" vertical="top"/>
    </xf>
    <xf numFmtId="166" fontId="20" fillId="0" borderId="24" xfId="0" applyNumberFormat="1" applyFont="1" applyBorder="1" applyAlignment="1">
      <alignment horizontal="center" vertical="top"/>
    </xf>
    <xf numFmtId="49" fontId="19" fillId="0" borderId="29" xfId="0" applyNumberFormat="1" applyFont="1" applyBorder="1" applyAlignment="1">
      <alignment horizontal="center" vertical="top"/>
    </xf>
    <xf numFmtId="0" fontId="16" fillId="0" borderId="24" xfId="0" applyFont="1" applyBorder="1" applyAlignment="1">
      <alignment horizontal="center" vertical="top"/>
    </xf>
    <xf numFmtId="0" fontId="19" fillId="0" borderId="29" xfId="0" applyFont="1" applyBorder="1" applyAlignment="1">
      <alignment horizontal="center" vertical="top"/>
    </xf>
    <xf numFmtId="1" fontId="1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49" fontId="17" fillId="0" borderId="29" xfId="0" applyNumberFormat="1" applyFont="1" applyBorder="1" applyAlignment="1">
      <alignment horizontal="center" vertical="top" wrapText="1"/>
    </xf>
    <xf numFmtId="0" fontId="20" fillId="0" borderId="21" xfId="0" applyFont="1" applyBorder="1" applyAlignment="1">
      <alignment horizontal="center" vertical="top" wrapText="1"/>
    </xf>
    <xf numFmtId="0" fontId="20" fillId="0" borderId="24" xfId="0" applyFont="1" applyBorder="1" applyAlignment="1">
      <alignment horizontal="center" vertical="top" wrapText="1"/>
    </xf>
    <xf numFmtId="0" fontId="18" fillId="0" borderId="29" xfId="0" applyFont="1" applyBorder="1" applyAlignment="1">
      <alignment horizontal="center" wrapText="1"/>
    </xf>
    <xf numFmtId="0" fontId="20" fillId="0" borderId="21" xfId="0" applyFont="1" applyBorder="1" applyAlignment="1">
      <alignment horizontal="center" wrapText="1"/>
    </xf>
    <xf numFmtId="0" fontId="18" fillId="0" borderId="29" xfId="0" applyFont="1" applyBorder="1" applyAlignment="1">
      <alignment horizontal="center" vertical="top" wrapText="1"/>
    </xf>
    <xf numFmtId="49" fontId="18" fillId="0" borderId="27" xfId="0" applyNumberFormat="1" applyFont="1" applyBorder="1" applyAlignment="1">
      <alignment horizontal="center" vertical="top" wrapText="1"/>
    </xf>
    <xf numFmtId="0" fontId="20" fillId="0" borderId="36" xfId="0" applyFont="1" applyBorder="1" applyAlignment="1">
      <alignment vertical="top" wrapText="1"/>
    </xf>
    <xf numFmtId="0" fontId="20" fillId="0" borderId="0" xfId="0" applyFont="1" applyAlignment="1">
      <alignment horizontal="center"/>
    </xf>
    <xf numFmtId="0" fontId="16" fillId="0" borderId="0" xfId="0" applyFont="1" applyAlignment="1">
      <alignment/>
    </xf>
    <xf numFmtId="166" fontId="16" fillId="0" borderId="29" xfId="0" applyNumberFormat="1" applyFont="1" applyBorder="1" applyAlignment="1">
      <alignment horizontal="center" vertical="top"/>
    </xf>
    <xf numFmtId="166" fontId="20" fillId="0" borderId="24" xfId="0" applyNumberFormat="1" applyFont="1" applyBorder="1" applyAlignment="1">
      <alignment horizontal="center" vertical="top" wrapText="1"/>
    </xf>
    <xf numFmtId="0" fontId="20" fillId="0" borderId="32" xfId="0" applyFont="1" applyBorder="1" applyAlignment="1">
      <alignment horizontal="center" vertical="top" wrapText="1"/>
    </xf>
    <xf numFmtId="49" fontId="18" fillId="0" borderId="29" xfId="0" applyNumberFormat="1" applyFont="1" applyBorder="1" applyAlignment="1">
      <alignment horizontal="center" vertical="top"/>
    </xf>
    <xf numFmtId="49" fontId="18" fillId="0" borderId="24" xfId="0" applyNumberFormat="1" applyFont="1" applyBorder="1" applyAlignment="1">
      <alignment horizontal="center" vertical="top"/>
    </xf>
    <xf numFmtId="49" fontId="18" fillId="0" borderId="47" xfId="0" applyNumberFormat="1" applyFont="1" applyBorder="1" applyAlignment="1">
      <alignment horizontal="center" vertical="top" wrapText="1"/>
    </xf>
    <xf numFmtId="0" fontId="20" fillId="0" borderId="42" xfId="0" applyFont="1" applyBorder="1" applyAlignment="1">
      <alignment vertical="top" wrapText="1"/>
    </xf>
    <xf numFmtId="49" fontId="18" fillId="0" borderId="34" xfId="0" applyNumberFormat="1" applyFont="1" applyBorder="1" applyAlignment="1">
      <alignment horizontal="center" vertical="top"/>
    </xf>
    <xf numFmtId="0" fontId="16" fillId="0" borderId="26" xfId="0" applyFont="1" applyBorder="1" applyAlignment="1">
      <alignment horizontal="center" vertical="top"/>
    </xf>
    <xf numFmtId="0" fontId="16" fillId="0" borderId="0" xfId="0" applyFont="1" applyAlignment="1">
      <alignment horizontal="right"/>
    </xf>
    <xf numFmtId="0" fontId="23" fillId="0" borderId="0" xfId="0" applyFont="1" applyBorder="1" applyAlignment="1">
      <alignment horizontal="center"/>
    </xf>
    <xf numFmtId="0" fontId="19" fillId="0" borderId="29" xfId="0" applyFont="1" applyBorder="1" applyAlignment="1">
      <alignment wrapText="1"/>
    </xf>
    <xf numFmtId="0" fontId="16" fillId="0" borderId="24" xfId="0" applyFont="1" applyBorder="1" applyAlignment="1">
      <alignment wrapText="1"/>
    </xf>
    <xf numFmtId="0" fontId="20" fillId="0" borderId="29" xfId="0" applyFont="1" applyBorder="1" applyAlignment="1">
      <alignment horizontal="center" vertical="top" wrapText="1"/>
    </xf>
    <xf numFmtId="0" fontId="18" fillId="0" borderId="29" xfId="0" applyFont="1" applyBorder="1" applyAlignment="1">
      <alignment horizontal="center" vertical="top"/>
    </xf>
    <xf numFmtId="0" fontId="18" fillId="0" borderId="24" xfId="0" applyFont="1" applyBorder="1" applyAlignment="1">
      <alignment horizontal="center" vertical="top"/>
    </xf>
    <xf numFmtId="0" fontId="16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12"/>
  <sheetViews>
    <sheetView tabSelected="1" view="pageBreakPreview" zoomScaleSheetLayoutView="100" zoomScalePageLayoutView="0" workbookViewId="0" topLeftCell="A1">
      <selection activeCell="D24" sqref="D24"/>
    </sheetView>
  </sheetViews>
  <sheetFormatPr defaultColWidth="9.00390625" defaultRowHeight="12.75"/>
  <cols>
    <col min="1" max="1" width="5.625" style="34" customWidth="1"/>
    <col min="2" max="2" width="71.125" style="0" customWidth="1"/>
    <col min="3" max="3" width="5.125" style="0" customWidth="1"/>
    <col min="4" max="4" width="9.25390625" style="0" customWidth="1"/>
    <col min="5" max="5" width="7.875" style="0" customWidth="1"/>
    <col min="6" max="6" width="4.75390625" style="22" customWidth="1"/>
    <col min="7" max="7" width="5.75390625" style="18" hidden="1" customWidth="1"/>
    <col min="8" max="8" width="10.00390625" style="18" customWidth="1"/>
    <col min="9" max="9" width="11.75390625" style="18" customWidth="1"/>
    <col min="10" max="10" width="2.375" style="18" customWidth="1"/>
    <col min="11" max="11" width="9.00390625" style="0" customWidth="1"/>
    <col min="12" max="12" width="10.00390625" style="0" customWidth="1"/>
    <col min="13" max="13" width="10.875" style="0" customWidth="1"/>
    <col min="14" max="14" width="9.75390625" style="0" customWidth="1"/>
    <col min="15" max="15" width="10.875" style="0" customWidth="1"/>
    <col min="16" max="16" width="9.875" style="0" customWidth="1"/>
    <col min="17" max="17" width="10.00390625" style="0" customWidth="1"/>
    <col min="18" max="18" width="10.375" style="0" customWidth="1"/>
    <col min="19" max="19" width="10.25390625" style="0" customWidth="1"/>
    <col min="20" max="20" width="10.375" style="0" customWidth="1"/>
    <col min="21" max="21" width="9.25390625" style="0" customWidth="1"/>
    <col min="22" max="22" width="11.125" style="0" customWidth="1"/>
    <col min="23" max="23" width="7.75390625" style="0" customWidth="1"/>
    <col min="24" max="24" width="5.75390625" style="0" customWidth="1"/>
    <col min="25" max="25" width="5.625" style="0" customWidth="1"/>
    <col min="26" max="26" width="5.75390625" style="0" customWidth="1"/>
    <col min="27" max="27" width="6.125" style="0" customWidth="1"/>
    <col min="28" max="28" width="6.625" style="0" customWidth="1"/>
    <col min="29" max="29" width="6.00390625" style="0" customWidth="1"/>
    <col min="30" max="30" width="5.375" style="0" customWidth="1"/>
    <col min="31" max="31" width="6.125" style="0" customWidth="1"/>
    <col min="32" max="32" width="7.125" style="0" customWidth="1"/>
    <col min="33" max="33" width="6.375" style="0" customWidth="1"/>
    <col min="34" max="34" width="5.375" style="0" customWidth="1"/>
    <col min="35" max="35" width="5.75390625" style="0" customWidth="1"/>
    <col min="36" max="37" width="5.875" style="0" customWidth="1"/>
    <col min="38" max="38" width="5.75390625" style="0" customWidth="1"/>
    <col min="39" max="39" width="5.375" style="0" customWidth="1"/>
    <col min="40" max="40" width="5.625" style="0" customWidth="1"/>
  </cols>
  <sheetData>
    <row r="1" spans="1:27" ht="11.25" customHeight="1">
      <c r="A1" s="368" t="s">
        <v>552</v>
      </c>
      <c r="B1" s="369"/>
      <c r="C1" s="369"/>
      <c r="D1" s="369"/>
      <c r="E1" s="369"/>
      <c r="F1" s="369"/>
      <c r="G1" s="369"/>
      <c r="H1" s="369"/>
      <c r="I1" s="369"/>
      <c r="J1" s="74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</row>
    <row r="2" spans="1:27" ht="11.25" customHeight="1">
      <c r="A2" s="354"/>
      <c r="B2" s="355"/>
      <c r="C2" s="389" t="s">
        <v>551</v>
      </c>
      <c r="D2" s="389"/>
      <c r="E2" s="389"/>
      <c r="F2" s="389"/>
      <c r="G2" s="389"/>
      <c r="H2" s="389"/>
      <c r="I2" s="389"/>
      <c r="J2" s="74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</row>
    <row r="3" spans="1:27" ht="11.25" customHeight="1">
      <c r="A3" s="354"/>
      <c r="B3" s="356"/>
      <c r="C3" s="389" t="s">
        <v>559</v>
      </c>
      <c r="D3" s="389"/>
      <c r="E3" s="389"/>
      <c r="F3" s="389"/>
      <c r="G3" s="389"/>
      <c r="H3" s="389"/>
      <c r="I3" s="389"/>
      <c r="J3" s="74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</row>
    <row r="4" spans="1:27" ht="11.25" customHeight="1">
      <c r="A4" s="354"/>
      <c r="B4" s="355" t="s">
        <v>550</v>
      </c>
      <c r="C4" s="355"/>
      <c r="D4" s="355"/>
      <c r="E4" s="355"/>
      <c r="F4" s="355"/>
      <c r="G4" s="355"/>
      <c r="H4" s="355"/>
      <c r="I4" s="355"/>
      <c r="J4" s="74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</row>
    <row r="5" spans="1:27" ht="11.25" customHeight="1">
      <c r="A5" s="378" t="s">
        <v>490</v>
      </c>
      <c r="B5" s="396"/>
      <c r="C5" s="396"/>
      <c r="D5" s="396"/>
      <c r="E5" s="396"/>
      <c r="F5" s="396"/>
      <c r="G5" s="396"/>
      <c r="H5" s="396"/>
      <c r="I5" s="396"/>
      <c r="J5" s="74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</row>
    <row r="6" spans="1:27" ht="13.5" customHeight="1">
      <c r="A6" s="378" t="s">
        <v>491</v>
      </c>
      <c r="B6" s="396"/>
      <c r="C6" s="396"/>
      <c r="D6" s="396"/>
      <c r="E6" s="396"/>
      <c r="F6" s="396"/>
      <c r="G6" s="396"/>
      <c r="H6" s="396"/>
      <c r="I6" s="396"/>
      <c r="J6" s="39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</row>
    <row r="7" spans="1:27" ht="12" customHeight="1">
      <c r="A7" s="378" t="s">
        <v>554</v>
      </c>
      <c r="B7" s="379"/>
      <c r="C7" s="379"/>
      <c r="D7" s="379"/>
      <c r="E7" s="379"/>
      <c r="F7" s="379"/>
      <c r="G7" s="379"/>
      <c r="H7" s="379"/>
      <c r="I7" s="379"/>
      <c r="J7" s="379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</row>
    <row r="8" spans="1:27" ht="10.5" customHeight="1" thickBot="1">
      <c r="A8" s="73"/>
      <c r="B8" s="76"/>
      <c r="C8" s="77"/>
      <c r="D8" s="78"/>
      <c r="E8" s="78"/>
      <c r="F8" s="79"/>
      <c r="G8" s="75"/>
      <c r="I8" s="80" t="s">
        <v>489</v>
      </c>
      <c r="J8" s="75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</row>
    <row r="9" spans="1:27" ht="12" customHeight="1">
      <c r="A9" s="81" t="s">
        <v>23</v>
      </c>
      <c r="B9" s="82" t="s">
        <v>0</v>
      </c>
      <c r="C9" s="83" t="s">
        <v>99</v>
      </c>
      <c r="D9" s="84" t="s">
        <v>99</v>
      </c>
      <c r="E9" s="83" t="s">
        <v>99</v>
      </c>
      <c r="F9" s="85" t="s">
        <v>99</v>
      </c>
      <c r="G9" s="84"/>
      <c r="H9" s="84" t="s">
        <v>486</v>
      </c>
      <c r="I9" s="84" t="s">
        <v>488</v>
      </c>
      <c r="J9" s="8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</row>
    <row r="10" spans="1:27" ht="10.5" customHeight="1">
      <c r="A10" s="87" t="s">
        <v>24</v>
      </c>
      <c r="B10" s="88"/>
      <c r="C10" s="89" t="s">
        <v>105</v>
      </c>
      <c r="D10" s="90" t="s">
        <v>413</v>
      </c>
      <c r="E10" s="89" t="s">
        <v>121</v>
      </c>
      <c r="F10" s="91" t="s">
        <v>100</v>
      </c>
      <c r="G10" s="90" t="s">
        <v>410</v>
      </c>
      <c r="H10" s="90" t="s">
        <v>487</v>
      </c>
      <c r="I10" s="90" t="s">
        <v>553</v>
      </c>
      <c r="J10" s="89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</row>
    <row r="11" spans="1:27" ht="10.5" customHeight="1" thickBot="1">
      <c r="A11" s="92"/>
      <c r="B11" s="93"/>
      <c r="C11" s="94"/>
      <c r="D11" s="95" t="s">
        <v>414</v>
      </c>
      <c r="E11" s="96" t="s">
        <v>1</v>
      </c>
      <c r="F11" s="97" t="s">
        <v>101</v>
      </c>
      <c r="G11" s="95"/>
      <c r="H11" s="95" t="s">
        <v>492</v>
      </c>
      <c r="I11" s="95" t="s">
        <v>493</v>
      </c>
      <c r="J11" s="89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</row>
    <row r="12" spans="1:27" s="3" customFormat="1" ht="15.75" customHeight="1">
      <c r="A12" s="98"/>
      <c r="B12" s="99" t="s">
        <v>432</v>
      </c>
      <c r="C12" s="100"/>
      <c r="D12" s="101"/>
      <c r="E12" s="102"/>
      <c r="F12" s="103"/>
      <c r="G12" s="104"/>
      <c r="H12" s="105">
        <f>SUM(H14,H50,H86)</f>
        <v>87183</v>
      </c>
      <c r="I12" s="105">
        <f>SUM(I368)</f>
        <v>30688.299999999996</v>
      </c>
      <c r="J12" s="106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</row>
    <row r="13" spans="1:27" s="8" customFormat="1" ht="15" customHeight="1">
      <c r="A13" s="107" t="s">
        <v>123</v>
      </c>
      <c r="B13" s="123" t="s">
        <v>124</v>
      </c>
      <c r="C13" s="102" t="s">
        <v>104</v>
      </c>
      <c r="D13" s="103" t="s">
        <v>102</v>
      </c>
      <c r="E13" s="102"/>
      <c r="F13" s="103"/>
      <c r="G13" s="104"/>
      <c r="H13" s="105">
        <f>SUM(H15,H20,H51,H87,H90,H93)</f>
        <v>26980.8</v>
      </c>
      <c r="I13" s="105">
        <f>SUM(I15,I20,I51,I90,I93)</f>
        <v>9628.7</v>
      </c>
      <c r="J13" s="106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</row>
    <row r="14" spans="1:27" s="8" customFormat="1" ht="14.25" customHeight="1">
      <c r="A14" s="109"/>
      <c r="B14" s="110" t="s">
        <v>472</v>
      </c>
      <c r="C14" s="111" t="s">
        <v>361</v>
      </c>
      <c r="D14" s="112"/>
      <c r="E14" s="113"/>
      <c r="F14" s="112"/>
      <c r="G14" s="114"/>
      <c r="H14" s="115">
        <f>SUM(H15,H20)</f>
        <v>4943.4</v>
      </c>
      <c r="I14" s="115">
        <f>SUM(I15,I20)</f>
        <v>2270.6000000000004</v>
      </c>
      <c r="J14" s="106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</row>
    <row r="15" spans="1:27" s="8" customFormat="1" ht="11.25" customHeight="1">
      <c r="A15" s="116" t="s">
        <v>125</v>
      </c>
      <c r="B15" s="312" t="s">
        <v>126</v>
      </c>
      <c r="C15" s="117">
        <v>892</v>
      </c>
      <c r="D15" s="118" t="s">
        <v>122</v>
      </c>
      <c r="E15" s="119"/>
      <c r="F15" s="118"/>
      <c r="G15" s="120"/>
      <c r="H15" s="121">
        <f>SUM(H17)</f>
        <v>1044.3</v>
      </c>
      <c r="I15" s="121">
        <f>SUM(I17)</f>
        <v>536</v>
      </c>
      <c r="J15" s="106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</row>
    <row r="16" spans="1:27" s="8" customFormat="1" ht="10.5" customHeight="1">
      <c r="A16" s="122"/>
      <c r="B16" s="313" t="s">
        <v>235</v>
      </c>
      <c r="C16" s="124"/>
      <c r="D16" s="125"/>
      <c r="E16" s="126"/>
      <c r="F16" s="125"/>
      <c r="G16" s="127"/>
      <c r="H16" s="128"/>
      <c r="I16" s="128"/>
      <c r="J16" s="106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</row>
    <row r="17" spans="1:27" s="8" customFormat="1" ht="14.25" customHeight="1">
      <c r="A17" s="109" t="s">
        <v>127</v>
      </c>
      <c r="B17" s="99" t="s">
        <v>128</v>
      </c>
      <c r="C17" s="129">
        <v>892</v>
      </c>
      <c r="D17" s="112" t="s">
        <v>122</v>
      </c>
      <c r="E17" s="113" t="s">
        <v>236</v>
      </c>
      <c r="F17" s="112"/>
      <c r="G17" s="114"/>
      <c r="H17" s="130">
        <f>SUM(H18,H22)</f>
        <v>1044.3</v>
      </c>
      <c r="I17" s="130">
        <f>SUM(I18,I22)</f>
        <v>536</v>
      </c>
      <c r="J17" s="106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</row>
    <row r="18" spans="1:27" s="8" customFormat="1" ht="11.25" customHeight="1">
      <c r="A18" s="140" t="s">
        <v>127</v>
      </c>
      <c r="B18" s="181" t="s">
        <v>507</v>
      </c>
      <c r="C18" s="142">
        <v>892</v>
      </c>
      <c r="D18" s="150" t="s">
        <v>122</v>
      </c>
      <c r="E18" s="150" t="s">
        <v>236</v>
      </c>
      <c r="F18" s="150" t="s">
        <v>448</v>
      </c>
      <c r="G18" s="120"/>
      <c r="H18" s="145">
        <v>1044.3</v>
      </c>
      <c r="I18" s="145">
        <v>536</v>
      </c>
      <c r="J18" s="106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</row>
    <row r="19" spans="1:27" s="8" customFormat="1" ht="12" customHeight="1">
      <c r="A19" s="107"/>
      <c r="B19" s="124" t="s">
        <v>508</v>
      </c>
      <c r="C19" s="100"/>
      <c r="D19" s="102"/>
      <c r="E19" s="102"/>
      <c r="F19" s="102"/>
      <c r="G19" s="138" t="s">
        <v>132</v>
      </c>
      <c r="H19" s="128"/>
      <c r="I19" s="128"/>
      <c r="J19" s="106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</row>
    <row r="20" spans="1:27" s="8" customFormat="1" ht="11.25" customHeight="1">
      <c r="A20" s="152" t="s">
        <v>135</v>
      </c>
      <c r="B20" s="310" t="s">
        <v>494</v>
      </c>
      <c r="C20" s="153">
        <v>892</v>
      </c>
      <c r="D20" s="118" t="s">
        <v>107</v>
      </c>
      <c r="E20" s="119"/>
      <c r="F20" s="118"/>
      <c r="G20" s="120"/>
      <c r="H20" s="121">
        <f>SUM(H23,H29)</f>
        <v>3899.1</v>
      </c>
      <c r="I20" s="121">
        <f>SUM(I23,I29)</f>
        <v>1734.6000000000001</v>
      </c>
      <c r="J20" s="106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</row>
    <row r="21" spans="1:27" s="8" customFormat="1" ht="9.75" customHeight="1">
      <c r="A21" s="154"/>
      <c r="B21" s="311" t="s">
        <v>495</v>
      </c>
      <c r="C21" s="155"/>
      <c r="D21" s="112"/>
      <c r="E21" s="113"/>
      <c r="F21" s="112"/>
      <c r="G21" s="114"/>
      <c r="H21" s="156"/>
      <c r="I21" s="156"/>
      <c r="J21" s="106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</row>
    <row r="22" spans="1:27" s="8" customFormat="1" ht="9.75" customHeight="1" hidden="1">
      <c r="A22" s="157"/>
      <c r="B22" s="309"/>
      <c r="C22" s="158"/>
      <c r="D22" s="149"/>
      <c r="E22" s="159"/>
      <c r="F22" s="149"/>
      <c r="G22" s="151"/>
      <c r="H22" s="156"/>
      <c r="I22" s="156"/>
      <c r="J22" s="106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</row>
    <row r="23" spans="1:27" s="8" customFormat="1" ht="11.25" customHeight="1">
      <c r="A23" s="116" t="s">
        <v>136</v>
      </c>
      <c r="B23" s="160" t="s">
        <v>409</v>
      </c>
      <c r="C23" s="117">
        <v>892</v>
      </c>
      <c r="D23" s="118" t="s">
        <v>107</v>
      </c>
      <c r="E23" s="119" t="s">
        <v>237</v>
      </c>
      <c r="F23" s="135"/>
      <c r="G23" s="161"/>
      <c r="H23" s="121">
        <f>SUM(H25)</f>
        <v>251.9</v>
      </c>
      <c r="I23" s="121">
        <f>SUM(I25)</f>
        <v>124.2</v>
      </c>
      <c r="J23" s="106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</row>
    <row r="24" spans="1:27" s="8" customFormat="1" ht="9.75" customHeight="1">
      <c r="A24" s="107"/>
      <c r="B24" s="99" t="s">
        <v>248</v>
      </c>
      <c r="C24" s="100"/>
      <c r="D24" s="103"/>
      <c r="E24" s="102"/>
      <c r="F24" s="103"/>
      <c r="G24" s="104"/>
      <c r="H24" s="128"/>
      <c r="I24" s="128"/>
      <c r="J24" s="106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1:27" s="8" customFormat="1" ht="21.75" customHeight="1">
      <c r="A25" s="289" t="s">
        <v>136</v>
      </c>
      <c r="B25" s="288" t="s">
        <v>510</v>
      </c>
      <c r="C25" s="317">
        <v>892</v>
      </c>
      <c r="D25" s="318" t="s">
        <v>107</v>
      </c>
      <c r="E25" s="319" t="s">
        <v>237</v>
      </c>
      <c r="F25" s="318" t="s">
        <v>509</v>
      </c>
      <c r="G25" s="320"/>
      <c r="H25" s="321">
        <v>251.9</v>
      </c>
      <c r="I25" s="321">
        <v>124.2</v>
      </c>
      <c r="J25" s="106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</row>
    <row r="26" spans="1:27" s="8" customFormat="1" ht="12" customHeight="1" hidden="1">
      <c r="A26" s="107" t="s">
        <v>137</v>
      </c>
      <c r="B26" s="137" t="s">
        <v>131</v>
      </c>
      <c r="C26" s="100">
        <v>892</v>
      </c>
      <c r="D26" s="103" t="s">
        <v>107</v>
      </c>
      <c r="E26" s="138" t="s">
        <v>237</v>
      </c>
      <c r="F26" s="165" t="s">
        <v>130</v>
      </c>
      <c r="G26" s="104" t="s">
        <v>132</v>
      </c>
      <c r="H26" s="128">
        <f>SUM(H27)</f>
        <v>214.3</v>
      </c>
      <c r="I26" s="128">
        <f>SUM(I27)</f>
        <v>214.3</v>
      </c>
      <c r="J26" s="106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</row>
    <row r="27" spans="1:27" s="8" customFormat="1" ht="14.25" customHeight="1" hidden="1">
      <c r="A27" s="116" t="s">
        <v>137</v>
      </c>
      <c r="B27" s="166" t="s">
        <v>335</v>
      </c>
      <c r="C27" s="100">
        <v>892</v>
      </c>
      <c r="D27" s="103" t="s">
        <v>107</v>
      </c>
      <c r="E27" s="138" t="s">
        <v>237</v>
      </c>
      <c r="F27" s="165" t="s">
        <v>130</v>
      </c>
      <c r="G27" s="104" t="s">
        <v>140</v>
      </c>
      <c r="H27" s="130">
        <f>SUM(H28)</f>
        <v>214.3</v>
      </c>
      <c r="I27" s="130">
        <f>SUM(I28)</f>
        <v>214.3</v>
      </c>
      <c r="J27" s="106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</row>
    <row r="28" spans="1:27" s="8" customFormat="1" ht="12" customHeight="1" hidden="1">
      <c r="A28" s="140" t="s">
        <v>138</v>
      </c>
      <c r="B28" s="144" t="s">
        <v>333</v>
      </c>
      <c r="C28" s="132">
        <v>892</v>
      </c>
      <c r="D28" s="125" t="s">
        <v>107</v>
      </c>
      <c r="E28" s="134" t="s">
        <v>237</v>
      </c>
      <c r="F28" s="135" t="s">
        <v>130</v>
      </c>
      <c r="G28" s="163" t="s">
        <v>145</v>
      </c>
      <c r="H28" s="136">
        <v>214.3</v>
      </c>
      <c r="I28" s="136">
        <v>214.3</v>
      </c>
      <c r="J28" s="106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</row>
    <row r="29" spans="1:27" s="24" customFormat="1" ht="12" customHeight="1">
      <c r="A29" s="167" t="s">
        <v>153</v>
      </c>
      <c r="B29" s="168" t="s">
        <v>249</v>
      </c>
      <c r="C29" s="100">
        <v>892</v>
      </c>
      <c r="D29" s="165" t="s">
        <v>107</v>
      </c>
      <c r="E29" s="138" t="s">
        <v>250</v>
      </c>
      <c r="F29" s="165"/>
      <c r="G29" s="169"/>
      <c r="H29" s="130">
        <f>SUM(H30,H32,H48,H49)</f>
        <v>3647.2</v>
      </c>
      <c r="I29" s="130">
        <f>I30+I32+I48+I49</f>
        <v>1610.4</v>
      </c>
      <c r="J29" s="106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</row>
    <row r="30" spans="1:27" s="24" customFormat="1" ht="12" customHeight="1">
      <c r="A30" s="140" t="s">
        <v>154</v>
      </c>
      <c r="B30" s="181" t="s">
        <v>507</v>
      </c>
      <c r="C30" s="142">
        <v>892</v>
      </c>
      <c r="D30" s="161" t="s">
        <v>107</v>
      </c>
      <c r="E30" s="150" t="s">
        <v>250</v>
      </c>
      <c r="F30" s="135" t="s">
        <v>448</v>
      </c>
      <c r="G30" s="120"/>
      <c r="H30" s="145">
        <v>2256.6</v>
      </c>
      <c r="I30" s="145">
        <v>1044.3</v>
      </c>
      <c r="J30" s="106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</row>
    <row r="31" spans="1:27" s="24" customFormat="1" ht="12" customHeight="1">
      <c r="A31" s="122"/>
      <c r="B31" s="183" t="s">
        <v>508</v>
      </c>
      <c r="C31" s="162"/>
      <c r="D31" s="127"/>
      <c r="E31" s="126"/>
      <c r="F31" s="125"/>
      <c r="G31" s="104"/>
      <c r="H31" s="164"/>
      <c r="I31" s="164"/>
      <c r="J31" s="106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</row>
    <row r="32" spans="1:27" ht="12" customHeight="1">
      <c r="A32" s="131" t="s">
        <v>238</v>
      </c>
      <c r="B32" s="330" t="s">
        <v>514</v>
      </c>
      <c r="C32" s="162">
        <v>892</v>
      </c>
      <c r="D32" s="133" t="s">
        <v>107</v>
      </c>
      <c r="E32" s="134" t="s">
        <v>250</v>
      </c>
      <c r="F32" s="133" t="s">
        <v>449</v>
      </c>
      <c r="G32" s="163"/>
      <c r="H32" s="164">
        <v>1384</v>
      </c>
      <c r="I32" s="164">
        <v>564</v>
      </c>
      <c r="J32" s="10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</row>
    <row r="33" spans="1:27" ht="12" customHeight="1" hidden="1">
      <c r="A33" s="107" t="s">
        <v>154</v>
      </c>
      <c r="B33" s="137" t="s">
        <v>131</v>
      </c>
      <c r="C33" s="100">
        <v>892</v>
      </c>
      <c r="D33" s="103" t="s">
        <v>107</v>
      </c>
      <c r="E33" s="138" t="s">
        <v>250</v>
      </c>
      <c r="F33" s="165" t="s">
        <v>130</v>
      </c>
      <c r="G33" s="104" t="s">
        <v>132</v>
      </c>
      <c r="H33" s="128">
        <f>SUM(H34,H37,H44)</f>
        <v>3281.3</v>
      </c>
      <c r="I33" s="128">
        <f>SUM(I34,I37,I44)</f>
        <v>3281.3</v>
      </c>
      <c r="J33" s="10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</row>
    <row r="34" spans="1:27" ht="12" customHeight="1" hidden="1">
      <c r="A34" s="116" t="s">
        <v>155</v>
      </c>
      <c r="B34" s="139" t="s">
        <v>334</v>
      </c>
      <c r="C34" s="100">
        <v>892</v>
      </c>
      <c r="D34" s="103" t="s">
        <v>107</v>
      </c>
      <c r="E34" s="138" t="s">
        <v>250</v>
      </c>
      <c r="F34" s="165" t="s">
        <v>130</v>
      </c>
      <c r="G34" s="104" t="s">
        <v>139</v>
      </c>
      <c r="H34" s="130">
        <f>SUM(H35,H36)</f>
        <v>1805</v>
      </c>
      <c r="I34" s="130">
        <f>SUM(I35,I36)</f>
        <v>1805</v>
      </c>
      <c r="J34" s="10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</row>
    <row r="35" spans="1:27" ht="12" customHeight="1" hidden="1">
      <c r="A35" s="140" t="s">
        <v>156</v>
      </c>
      <c r="B35" s="141" t="s">
        <v>106</v>
      </c>
      <c r="C35" s="142">
        <v>892</v>
      </c>
      <c r="D35" s="125" t="s">
        <v>107</v>
      </c>
      <c r="E35" s="134" t="s">
        <v>250</v>
      </c>
      <c r="F35" s="133" t="s">
        <v>130</v>
      </c>
      <c r="G35" s="127" t="s">
        <v>133</v>
      </c>
      <c r="H35" s="136">
        <v>1390.3</v>
      </c>
      <c r="I35" s="136">
        <v>1390.3</v>
      </c>
      <c r="J35" s="143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</row>
    <row r="36" spans="1:27" ht="12" customHeight="1" hidden="1">
      <c r="A36" s="140" t="s">
        <v>157</v>
      </c>
      <c r="B36" s="144" t="s">
        <v>331</v>
      </c>
      <c r="C36" s="132">
        <v>892</v>
      </c>
      <c r="D36" s="125" t="s">
        <v>107</v>
      </c>
      <c r="E36" s="134" t="s">
        <v>250</v>
      </c>
      <c r="F36" s="135" t="s">
        <v>130</v>
      </c>
      <c r="G36" s="163" t="s">
        <v>134</v>
      </c>
      <c r="H36" s="136">
        <v>414.7</v>
      </c>
      <c r="I36" s="136">
        <v>414.7</v>
      </c>
      <c r="J36" s="143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</row>
    <row r="37" spans="1:27" ht="12" customHeight="1" hidden="1">
      <c r="A37" s="116" t="s">
        <v>242</v>
      </c>
      <c r="B37" s="166" t="s">
        <v>335</v>
      </c>
      <c r="C37" s="100">
        <v>892</v>
      </c>
      <c r="D37" s="119" t="s">
        <v>107</v>
      </c>
      <c r="E37" s="138" t="s">
        <v>250</v>
      </c>
      <c r="F37" s="138" t="s">
        <v>130</v>
      </c>
      <c r="G37" s="118" t="s">
        <v>140</v>
      </c>
      <c r="H37" s="128">
        <f>SUM(H38,H39,H40,H41,H42,H43)</f>
        <v>1421.3000000000002</v>
      </c>
      <c r="I37" s="128">
        <f>SUM(I38,I39,I40,I41,I42,I43)</f>
        <v>1421.3000000000002</v>
      </c>
      <c r="J37" s="10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" customHeight="1" hidden="1">
      <c r="A38" s="140" t="s">
        <v>243</v>
      </c>
      <c r="B38" s="144" t="s">
        <v>108</v>
      </c>
      <c r="C38" s="142">
        <v>892</v>
      </c>
      <c r="D38" s="150" t="s">
        <v>107</v>
      </c>
      <c r="E38" s="134" t="s">
        <v>250</v>
      </c>
      <c r="F38" s="134" t="s">
        <v>130</v>
      </c>
      <c r="G38" s="135" t="s">
        <v>141</v>
      </c>
      <c r="H38" s="136">
        <v>159.7</v>
      </c>
      <c r="I38" s="136">
        <v>159.7</v>
      </c>
      <c r="J38" s="143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</row>
    <row r="39" spans="1:27" ht="12" customHeight="1" hidden="1">
      <c r="A39" s="140" t="s">
        <v>244</v>
      </c>
      <c r="B39" s="144" t="s">
        <v>10</v>
      </c>
      <c r="C39" s="142">
        <v>892</v>
      </c>
      <c r="D39" s="150" t="s">
        <v>107</v>
      </c>
      <c r="E39" s="134" t="s">
        <v>250</v>
      </c>
      <c r="F39" s="134" t="s">
        <v>130</v>
      </c>
      <c r="G39" s="135" t="s">
        <v>160</v>
      </c>
      <c r="H39" s="136">
        <v>0</v>
      </c>
      <c r="I39" s="136">
        <v>0</v>
      </c>
      <c r="J39" s="143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</row>
    <row r="40" spans="1:27" ht="12" customHeight="1" hidden="1">
      <c r="A40" s="140" t="s">
        <v>244</v>
      </c>
      <c r="B40" s="144" t="s">
        <v>109</v>
      </c>
      <c r="C40" s="142">
        <v>892</v>
      </c>
      <c r="D40" s="150" t="s">
        <v>107</v>
      </c>
      <c r="E40" s="134" t="s">
        <v>250</v>
      </c>
      <c r="F40" s="134" t="s">
        <v>130</v>
      </c>
      <c r="G40" s="135" t="s">
        <v>142</v>
      </c>
      <c r="H40" s="136">
        <v>247.9</v>
      </c>
      <c r="I40" s="136">
        <v>247.9</v>
      </c>
      <c r="J40" s="143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</row>
    <row r="41" spans="1:27" ht="12" customHeight="1" hidden="1">
      <c r="A41" s="140" t="s">
        <v>245</v>
      </c>
      <c r="B41" s="144" t="s">
        <v>110</v>
      </c>
      <c r="C41" s="142">
        <v>892</v>
      </c>
      <c r="D41" s="150" t="s">
        <v>107</v>
      </c>
      <c r="E41" s="134" t="s">
        <v>250</v>
      </c>
      <c r="F41" s="134" t="s">
        <v>130</v>
      </c>
      <c r="G41" s="135" t="s">
        <v>143</v>
      </c>
      <c r="H41" s="136">
        <v>380.5</v>
      </c>
      <c r="I41" s="136">
        <v>380.5</v>
      </c>
      <c r="J41" s="143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</row>
    <row r="42" spans="1:27" ht="12" customHeight="1" hidden="1">
      <c r="A42" s="140" t="s">
        <v>246</v>
      </c>
      <c r="B42" s="144" t="s">
        <v>332</v>
      </c>
      <c r="C42" s="142">
        <v>892</v>
      </c>
      <c r="D42" s="150" t="s">
        <v>107</v>
      </c>
      <c r="E42" s="134" t="s">
        <v>250</v>
      </c>
      <c r="F42" s="134" t="s">
        <v>130</v>
      </c>
      <c r="G42" s="135" t="s">
        <v>144</v>
      </c>
      <c r="H42" s="136">
        <v>190.8</v>
      </c>
      <c r="I42" s="136">
        <v>190.8</v>
      </c>
      <c r="J42" s="143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</row>
    <row r="43" spans="1:27" ht="12" customHeight="1" hidden="1">
      <c r="A43" s="140" t="s">
        <v>247</v>
      </c>
      <c r="B43" s="144" t="s">
        <v>333</v>
      </c>
      <c r="C43" s="132">
        <v>892</v>
      </c>
      <c r="D43" s="150" t="s">
        <v>107</v>
      </c>
      <c r="E43" s="134" t="s">
        <v>250</v>
      </c>
      <c r="F43" s="134" t="s">
        <v>130</v>
      </c>
      <c r="G43" s="135" t="s">
        <v>145</v>
      </c>
      <c r="H43" s="136">
        <v>442.4</v>
      </c>
      <c r="I43" s="136">
        <v>442.4</v>
      </c>
      <c r="J43" s="143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</row>
    <row r="44" spans="1:27" ht="12" customHeight="1" hidden="1">
      <c r="A44" s="167" t="s">
        <v>241</v>
      </c>
      <c r="B44" s="166" t="s">
        <v>111</v>
      </c>
      <c r="C44" s="100">
        <v>892</v>
      </c>
      <c r="D44" s="119" t="s">
        <v>107</v>
      </c>
      <c r="E44" s="138" t="s">
        <v>250</v>
      </c>
      <c r="F44" s="138" t="s">
        <v>130</v>
      </c>
      <c r="G44" s="118" t="s">
        <v>146</v>
      </c>
      <c r="H44" s="130">
        <v>55</v>
      </c>
      <c r="I44" s="130">
        <v>55</v>
      </c>
      <c r="J44" s="10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</row>
    <row r="45" spans="1:27" ht="12" customHeight="1" hidden="1">
      <c r="A45" s="109" t="s">
        <v>238</v>
      </c>
      <c r="B45" s="166" t="s">
        <v>147</v>
      </c>
      <c r="C45" s="100">
        <v>892</v>
      </c>
      <c r="D45" s="119" t="s">
        <v>107</v>
      </c>
      <c r="E45" s="138" t="s">
        <v>250</v>
      </c>
      <c r="F45" s="138" t="s">
        <v>130</v>
      </c>
      <c r="G45" s="118" t="s">
        <v>148</v>
      </c>
      <c r="H45" s="128">
        <f>SUM(H46,H47)</f>
        <v>190</v>
      </c>
      <c r="I45" s="128">
        <f>SUM(I46,I47)</f>
        <v>190</v>
      </c>
      <c r="J45" s="10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</row>
    <row r="46" spans="1:27" ht="12" customHeight="1" hidden="1">
      <c r="A46" s="140" t="s">
        <v>239</v>
      </c>
      <c r="B46" s="144" t="s">
        <v>149</v>
      </c>
      <c r="C46" s="142">
        <v>892</v>
      </c>
      <c r="D46" s="150" t="s">
        <v>107</v>
      </c>
      <c r="E46" s="134" t="s">
        <v>250</v>
      </c>
      <c r="F46" s="134" t="s">
        <v>130</v>
      </c>
      <c r="G46" s="135" t="s">
        <v>150</v>
      </c>
      <c r="H46" s="136">
        <v>100</v>
      </c>
      <c r="I46" s="136">
        <v>100</v>
      </c>
      <c r="J46" s="143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</row>
    <row r="47" spans="1:27" ht="11.25" customHeight="1" hidden="1">
      <c r="A47" s="140" t="s">
        <v>240</v>
      </c>
      <c r="B47" s="144" t="s">
        <v>151</v>
      </c>
      <c r="C47" s="142">
        <v>892</v>
      </c>
      <c r="D47" s="150" t="s">
        <v>107</v>
      </c>
      <c r="E47" s="134" t="s">
        <v>250</v>
      </c>
      <c r="F47" s="150" t="s">
        <v>130</v>
      </c>
      <c r="G47" s="135" t="s">
        <v>152</v>
      </c>
      <c r="H47" s="136">
        <v>90</v>
      </c>
      <c r="I47" s="136">
        <v>90</v>
      </c>
      <c r="J47" s="143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</row>
    <row r="48" spans="1:27" ht="11.25" customHeight="1">
      <c r="A48" s="131" t="s">
        <v>445</v>
      </c>
      <c r="B48" s="330" t="s">
        <v>511</v>
      </c>
      <c r="C48" s="162">
        <v>892</v>
      </c>
      <c r="D48" s="133" t="s">
        <v>107</v>
      </c>
      <c r="E48" s="134" t="s">
        <v>250</v>
      </c>
      <c r="F48" s="133" t="s">
        <v>512</v>
      </c>
      <c r="G48" s="163"/>
      <c r="H48" s="164">
        <v>2</v>
      </c>
      <c r="I48" s="164">
        <v>0.9</v>
      </c>
      <c r="J48" s="143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</row>
    <row r="49" spans="1:27" ht="11.25" customHeight="1">
      <c r="A49" s="140" t="s">
        <v>513</v>
      </c>
      <c r="B49" s="337" t="s">
        <v>451</v>
      </c>
      <c r="C49" s="172">
        <v>892</v>
      </c>
      <c r="D49" s="135" t="s">
        <v>107</v>
      </c>
      <c r="E49" s="150" t="s">
        <v>250</v>
      </c>
      <c r="F49" s="133" t="s">
        <v>450</v>
      </c>
      <c r="G49" s="135"/>
      <c r="H49" s="208">
        <v>4.6</v>
      </c>
      <c r="I49" s="208">
        <v>1.2</v>
      </c>
      <c r="J49" s="143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</row>
    <row r="50" spans="1:27" ht="14.25" customHeight="1">
      <c r="A50" s="140"/>
      <c r="B50" s="170" t="s">
        <v>471</v>
      </c>
      <c r="C50" s="171">
        <v>971</v>
      </c>
      <c r="D50" s="150"/>
      <c r="E50" s="150"/>
      <c r="F50" s="151"/>
      <c r="G50" s="134"/>
      <c r="H50" s="121">
        <f>SUM(H51,H90,H93,H110,H129,H137,H206,H262,H285,H314,H335)</f>
        <v>77439.6</v>
      </c>
      <c r="I50" s="121">
        <f>SUM(I51,I90,I93,I110,I129,I137,I206,I262,I285,I314,I335)</f>
        <v>28417.699999999993</v>
      </c>
      <c r="J50" s="143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</row>
    <row r="51" spans="1:27" ht="11.25" customHeight="1">
      <c r="A51" s="116" t="s">
        <v>158</v>
      </c>
      <c r="B51" s="312" t="s">
        <v>327</v>
      </c>
      <c r="C51" s="117">
        <v>971</v>
      </c>
      <c r="D51" s="119" t="s">
        <v>120</v>
      </c>
      <c r="E51" s="119"/>
      <c r="F51" s="120"/>
      <c r="G51" s="114"/>
      <c r="H51" s="121">
        <f>SUM(H53,H56,H76)</f>
        <v>15385.4</v>
      </c>
      <c r="I51" s="121">
        <f>SUM(I53,I56,I76)</f>
        <v>7322.1</v>
      </c>
      <c r="J51" s="10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</row>
    <row r="52" spans="1:27" ht="10.5" customHeight="1">
      <c r="A52" s="107"/>
      <c r="B52" s="313" t="s">
        <v>328</v>
      </c>
      <c r="C52" s="100"/>
      <c r="D52" s="102"/>
      <c r="E52" s="102"/>
      <c r="F52" s="104"/>
      <c r="G52" s="104"/>
      <c r="H52" s="128"/>
      <c r="I52" s="128"/>
      <c r="J52" s="10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</row>
    <row r="53" spans="1:27" ht="13.5" customHeight="1">
      <c r="A53" s="109" t="s">
        <v>159</v>
      </c>
      <c r="B53" s="99" t="s">
        <v>163</v>
      </c>
      <c r="C53" s="129">
        <v>971</v>
      </c>
      <c r="D53" s="113" t="s">
        <v>120</v>
      </c>
      <c r="E53" s="102" t="s">
        <v>251</v>
      </c>
      <c r="F53" s="112"/>
      <c r="G53" s="114"/>
      <c r="H53" s="128">
        <f>SUM(H54)</f>
        <v>1044.3</v>
      </c>
      <c r="I53" s="128">
        <f>SUM(I54)</f>
        <v>552.1</v>
      </c>
      <c r="J53" s="10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</row>
    <row r="54" spans="1:27" ht="11.25" customHeight="1">
      <c r="A54" s="140" t="s">
        <v>159</v>
      </c>
      <c r="B54" s="322" t="s">
        <v>507</v>
      </c>
      <c r="C54" s="142">
        <v>971</v>
      </c>
      <c r="D54" s="150" t="s">
        <v>120</v>
      </c>
      <c r="E54" s="150" t="s">
        <v>251</v>
      </c>
      <c r="F54" s="135" t="s">
        <v>448</v>
      </c>
      <c r="G54" s="161"/>
      <c r="H54" s="145">
        <v>1044.3</v>
      </c>
      <c r="I54" s="145">
        <v>552.1</v>
      </c>
      <c r="J54" s="10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</row>
    <row r="55" spans="1:27" ht="11.25" customHeight="1">
      <c r="A55" s="107"/>
      <c r="B55" s="205" t="s">
        <v>508</v>
      </c>
      <c r="C55" s="100"/>
      <c r="D55" s="102"/>
      <c r="E55" s="102"/>
      <c r="F55" s="103"/>
      <c r="G55" s="104"/>
      <c r="H55" s="128"/>
      <c r="I55" s="128"/>
      <c r="J55" s="10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</row>
    <row r="56" spans="1:27" ht="12" customHeight="1">
      <c r="A56" s="154" t="s">
        <v>162</v>
      </c>
      <c r="B56" s="175" t="s">
        <v>252</v>
      </c>
      <c r="C56" s="176">
        <v>971</v>
      </c>
      <c r="D56" s="113" t="s">
        <v>120</v>
      </c>
      <c r="E56" s="112" t="s">
        <v>254</v>
      </c>
      <c r="F56" s="113"/>
      <c r="G56" s="112"/>
      <c r="H56" s="156">
        <f>H58+H60+H74+H75</f>
        <v>14335.800000000001</v>
      </c>
      <c r="I56" s="156">
        <f>I58+I60+I74</f>
        <v>6770</v>
      </c>
      <c r="J56" s="10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</row>
    <row r="57" spans="1:27" ht="11.25" customHeight="1">
      <c r="A57" s="177"/>
      <c r="B57" s="175" t="s">
        <v>253</v>
      </c>
      <c r="C57" s="108"/>
      <c r="D57" s="113"/>
      <c r="E57" s="103"/>
      <c r="F57" s="113"/>
      <c r="G57" s="103"/>
      <c r="H57" s="128"/>
      <c r="I57" s="128"/>
      <c r="J57" s="10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</row>
    <row r="58" spans="1:27" ht="11.25" customHeight="1">
      <c r="A58" s="323" t="s">
        <v>164</v>
      </c>
      <c r="B58" s="181" t="s">
        <v>507</v>
      </c>
      <c r="C58" s="142">
        <v>971</v>
      </c>
      <c r="D58" s="150" t="s">
        <v>120</v>
      </c>
      <c r="E58" s="150" t="s">
        <v>254</v>
      </c>
      <c r="F58" s="150" t="s">
        <v>448</v>
      </c>
      <c r="G58" s="150"/>
      <c r="H58" s="145">
        <v>11853.6</v>
      </c>
      <c r="I58" s="145">
        <v>5870.4</v>
      </c>
      <c r="J58" s="10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</row>
    <row r="59" spans="1:27" ht="11.25" customHeight="1">
      <c r="A59" s="324"/>
      <c r="B59" s="183" t="s">
        <v>508</v>
      </c>
      <c r="C59" s="162"/>
      <c r="D59" s="126"/>
      <c r="E59" s="126"/>
      <c r="F59" s="126"/>
      <c r="G59" s="126"/>
      <c r="H59" s="164"/>
      <c r="I59" s="164"/>
      <c r="J59" s="10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</row>
    <row r="60" spans="1:27" ht="12" customHeight="1">
      <c r="A60" s="122" t="s">
        <v>261</v>
      </c>
      <c r="B60" s="336" t="s">
        <v>514</v>
      </c>
      <c r="C60" s="162">
        <v>971</v>
      </c>
      <c r="D60" s="126" t="s">
        <v>120</v>
      </c>
      <c r="E60" s="134" t="s">
        <v>254</v>
      </c>
      <c r="F60" s="126" t="s">
        <v>449</v>
      </c>
      <c r="G60" s="127"/>
      <c r="H60" s="164">
        <v>2462.4</v>
      </c>
      <c r="I60" s="164">
        <v>892.8</v>
      </c>
      <c r="J60" s="10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</row>
    <row r="61" spans="1:27" ht="12" customHeight="1" hidden="1">
      <c r="A61" s="107" t="s">
        <v>164</v>
      </c>
      <c r="B61" s="137" t="s">
        <v>131</v>
      </c>
      <c r="C61" s="100">
        <v>971</v>
      </c>
      <c r="D61" s="119" t="s">
        <v>120</v>
      </c>
      <c r="E61" s="138" t="s">
        <v>254</v>
      </c>
      <c r="F61" s="165" t="s">
        <v>130</v>
      </c>
      <c r="G61" s="104" t="s">
        <v>132</v>
      </c>
      <c r="H61" s="128">
        <f>SUM(H62,H65,H70)</f>
        <v>10151.400000000001</v>
      </c>
      <c r="I61" s="128">
        <f>SUM(I62,I65,I70)</f>
        <v>10151.400000000001</v>
      </c>
      <c r="J61" s="10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</row>
    <row r="62" spans="1:27" ht="11.25" customHeight="1" hidden="1">
      <c r="A62" s="116" t="s">
        <v>165</v>
      </c>
      <c r="B62" s="139" t="s">
        <v>334</v>
      </c>
      <c r="C62" s="100">
        <v>971</v>
      </c>
      <c r="D62" s="119" t="s">
        <v>120</v>
      </c>
      <c r="E62" s="138" t="s">
        <v>254</v>
      </c>
      <c r="F62" s="165" t="s">
        <v>130</v>
      </c>
      <c r="G62" s="104" t="s">
        <v>139</v>
      </c>
      <c r="H62" s="130">
        <f>SUM(H63,H64)</f>
        <v>8319.1</v>
      </c>
      <c r="I62" s="130">
        <f>SUM(I63,I64)</f>
        <v>8319.1</v>
      </c>
      <c r="J62" s="10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</row>
    <row r="63" spans="1:27" ht="12" customHeight="1" hidden="1">
      <c r="A63" s="140" t="s">
        <v>166</v>
      </c>
      <c r="B63" s="141" t="s">
        <v>106</v>
      </c>
      <c r="C63" s="172">
        <v>971</v>
      </c>
      <c r="D63" s="150" t="s">
        <v>120</v>
      </c>
      <c r="E63" s="134" t="s">
        <v>254</v>
      </c>
      <c r="F63" s="133" t="s">
        <v>130</v>
      </c>
      <c r="G63" s="127" t="s">
        <v>133</v>
      </c>
      <c r="H63" s="136">
        <v>6406.1</v>
      </c>
      <c r="I63" s="136">
        <v>6406.1</v>
      </c>
      <c r="J63" s="143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</row>
    <row r="64" spans="1:27" ht="12" customHeight="1" hidden="1">
      <c r="A64" s="140" t="s">
        <v>167</v>
      </c>
      <c r="B64" s="144" t="s">
        <v>331</v>
      </c>
      <c r="C64" s="142">
        <v>971</v>
      </c>
      <c r="D64" s="150" t="s">
        <v>120</v>
      </c>
      <c r="E64" s="134" t="s">
        <v>254</v>
      </c>
      <c r="F64" s="135" t="s">
        <v>130</v>
      </c>
      <c r="G64" s="163" t="s">
        <v>134</v>
      </c>
      <c r="H64" s="136">
        <v>1913</v>
      </c>
      <c r="I64" s="136">
        <v>1913</v>
      </c>
      <c r="J64" s="143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</row>
    <row r="65" spans="1:27" ht="12" customHeight="1" hidden="1">
      <c r="A65" s="116" t="s">
        <v>255</v>
      </c>
      <c r="B65" s="166" t="s">
        <v>335</v>
      </c>
      <c r="C65" s="179">
        <v>971</v>
      </c>
      <c r="D65" s="119" t="s">
        <v>120</v>
      </c>
      <c r="E65" s="138" t="s">
        <v>254</v>
      </c>
      <c r="F65" s="138" t="s">
        <v>130</v>
      </c>
      <c r="G65" s="118" t="s">
        <v>140</v>
      </c>
      <c r="H65" s="128">
        <f>SUM(H66,H67,H68,H69)</f>
        <v>1797.3000000000002</v>
      </c>
      <c r="I65" s="128">
        <f>SUM(I66,I67,I68,I69)</f>
        <v>1797.3000000000002</v>
      </c>
      <c r="J65" s="10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</row>
    <row r="66" spans="1:27" ht="12" customHeight="1" hidden="1">
      <c r="A66" s="140" t="s">
        <v>256</v>
      </c>
      <c r="B66" s="144" t="s">
        <v>108</v>
      </c>
      <c r="C66" s="180">
        <v>971</v>
      </c>
      <c r="D66" s="150" t="s">
        <v>120</v>
      </c>
      <c r="E66" s="134" t="s">
        <v>254</v>
      </c>
      <c r="F66" s="134" t="s">
        <v>130</v>
      </c>
      <c r="G66" s="135" t="s">
        <v>141</v>
      </c>
      <c r="H66" s="164">
        <v>440.9</v>
      </c>
      <c r="I66" s="164">
        <v>440.9</v>
      </c>
      <c r="J66" s="143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</row>
    <row r="67" spans="1:27" ht="12" customHeight="1" hidden="1">
      <c r="A67" s="140" t="s">
        <v>257</v>
      </c>
      <c r="B67" s="144" t="s">
        <v>10</v>
      </c>
      <c r="C67" s="180">
        <v>971</v>
      </c>
      <c r="D67" s="150" t="s">
        <v>120</v>
      </c>
      <c r="E67" s="134" t="s">
        <v>254</v>
      </c>
      <c r="F67" s="134" t="s">
        <v>130</v>
      </c>
      <c r="G67" s="135" t="s">
        <v>160</v>
      </c>
      <c r="H67" s="164">
        <v>463.5</v>
      </c>
      <c r="I67" s="164">
        <v>463.5</v>
      </c>
      <c r="J67" s="143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</row>
    <row r="68" spans="1:27" ht="12" customHeight="1" hidden="1">
      <c r="A68" s="140" t="s">
        <v>258</v>
      </c>
      <c r="B68" s="144" t="s">
        <v>332</v>
      </c>
      <c r="C68" s="180">
        <v>971</v>
      </c>
      <c r="D68" s="150" t="s">
        <v>120</v>
      </c>
      <c r="E68" s="134" t="s">
        <v>254</v>
      </c>
      <c r="F68" s="134" t="s">
        <v>130</v>
      </c>
      <c r="G68" s="135" t="s">
        <v>144</v>
      </c>
      <c r="H68" s="164">
        <v>346</v>
      </c>
      <c r="I68" s="164">
        <v>346</v>
      </c>
      <c r="J68" s="143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</row>
    <row r="69" spans="1:27" ht="12" customHeight="1" hidden="1">
      <c r="A69" s="140" t="s">
        <v>259</v>
      </c>
      <c r="B69" s="144" t="s">
        <v>333</v>
      </c>
      <c r="C69" s="180">
        <v>971</v>
      </c>
      <c r="D69" s="150" t="s">
        <v>120</v>
      </c>
      <c r="E69" s="134" t="s">
        <v>254</v>
      </c>
      <c r="F69" s="134" t="s">
        <v>130</v>
      </c>
      <c r="G69" s="135" t="s">
        <v>145</v>
      </c>
      <c r="H69" s="164">
        <v>546.9</v>
      </c>
      <c r="I69" s="164">
        <v>546.9</v>
      </c>
      <c r="J69" s="143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</row>
    <row r="70" spans="1:27" ht="12.75" customHeight="1" hidden="1">
      <c r="A70" s="167" t="s">
        <v>260</v>
      </c>
      <c r="B70" s="166" t="s">
        <v>111</v>
      </c>
      <c r="C70" s="179">
        <v>971</v>
      </c>
      <c r="D70" s="119" t="s">
        <v>120</v>
      </c>
      <c r="E70" s="138" t="s">
        <v>254</v>
      </c>
      <c r="F70" s="138" t="s">
        <v>130</v>
      </c>
      <c r="G70" s="118" t="s">
        <v>146</v>
      </c>
      <c r="H70" s="128">
        <v>35</v>
      </c>
      <c r="I70" s="128">
        <v>35</v>
      </c>
      <c r="J70" s="10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</row>
    <row r="71" spans="1:27" ht="12.75" customHeight="1" hidden="1">
      <c r="A71" s="109" t="s">
        <v>261</v>
      </c>
      <c r="B71" s="166" t="s">
        <v>147</v>
      </c>
      <c r="C71" s="179">
        <v>971</v>
      </c>
      <c r="D71" s="119" t="s">
        <v>120</v>
      </c>
      <c r="E71" s="138" t="s">
        <v>254</v>
      </c>
      <c r="F71" s="138" t="s">
        <v>130</v>
      </c>
      <c r="G71" s="118" t="s">
        <v>148</v>
      </c>
      <c r="H71" s="128">
        <f>SUM(H72,H73)</f>
        <v>560</v>
      </c>
      <c r="I71" s="128">
        <f>SUM(I72,I73)</f>
        <v>560</v>
      </c>
      <c r="J71" s="106"/>
      <c r="K71" s="68"/>
      <c r="L71" s="68"/>
      <c r="M71" s="68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</row>
    <row r="72" spans="1:27" ht="12.75" customHeight="1" hidden="1">
      <c r="A72" s="140" t="s">
        <v>262</v>
      </c>
      <c r="B72" s="144" t="s">
        <v>149</v>
      </c>
      <c r="C72" s="180">
        <v>971</v>
      </c>
      <c r="D72" s="150" t="s">
        <v>120</v>
      </c>
      <c r="E72" s="134" t="s">
        <v>254</v>
      </c>
      <c r="F72" s="134" t="s">
        <v>130</v>
      </c>
      <c r="G72" s="135" t="s">
        <v>150</v>
      </c>
      <c r="H72" s="164">
        <v>260</v>
      </c>
      <c r="I72" s="164">
        <v>260</v>
      </c>
      <c r="J72" s="143"/>
      <c r="K72" s="68"/>
      <c r="L72" s="68"/>
      <c r="M72" s="68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</row>
    <row r="73" spans="1:27" ht="12.75" customHeight="1" hidden="1">
      <c r="A73" s="140" t="s">
        <v>263</v>
      </c>
      <c r="B73" s="144" t="s">
        <v>151</v>
      </c>
      <c r="C73" s="180">
        <v>971</v>
      </c>
      <c r="D73" s="150" t="s">
        <v>120</v>
      </c>
      <c r="E73" s="150" t="s">
        <v>254</v>
      </c>
      <c r="F73" s="150" t="s">
        <v>130</v>
      </c>
      <c r="G73" s="135" t="s">
        <v>152</v>
      </c>
      <c r="H73" s="145">
        <v>300</v>
      </c>
      <c r="I73" s="145">
        <v>300</v>
      </c>
      <c r="J73" s="143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</row>
    <row r="74" spans="1:27" ht="12.75" customHeight="1">
      <c r="A74" s="131" t="s">
        <v>446</v>
      </c>
      <c r="B74" s="330" t="s">
        <v>511</v>
      </c>
      <c r="C74" s="162">
        <v>971</v>
      </c>
      <c r="D74" s="126" t="s">
        <v>120</v>
      </c>
      <c r="E74" s="134" t="s">
        <v>254</v>
      </c>
      <c r="F74" s="134" t="s">
        <v>512</v>
      </c>
      <c r="G74" s="127"/>
      <c r="H74" s="164">
        <v>19.7</v>
      </c>
      <c r="I74" s="164">
        <v>6.8</v>
      </c>
      <c r="J74" s="143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</row>
    <row r="75" spans="1:27" ht="12.75" customHeight="1">
      <c r="A75" s="131" t="s">
        <v>515</v>
      </c>
      <c r="B75" s="330" t="s">
        <v>451</v>
      </c>
      <c r="C75" s="162">
        <v>971</v>
      </c>
      <c r="D75" s="125" t="s">
        <v>120</v>
      </c>
      <c r="E75" s="134" t="s">
        <v>254</v>
      </c>
      <c r="F75" s="133" t="s">
        <v>450</v>
      </c>
      <c r="G75" s="127"/>
      <c r="H75" s="164">
        <v>0.1</v>
      </c>
      <c r="I75" s="325">
        <v>0.007</v>
      </c>
      <c r="J75" s="143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</row>
    <row r="76" spans="1:27" ht="11.25" customHeight="1">
      <c r="A76" s="154" t="s">
        <v>264</v>
      </c>
      <c r="B76" s="175" t="s">
        <v>517</v>
      </c>
      <c r="C76" s="155">
        <v>971</v>
      </c>
      <c r="D76" s="112" t="s">
        <v>120</v>
      </c>
      <c r="E76" s="113" t="s">
        <v>516</v>
      </c>
      <c r="F76" s="112"/>
      <c r="G76" s="114"/>
      <c r="H76" s="156">
        <f>SUM(H78)</f>
        <v>5.3</v>
      </c>
      <c r="I76" s="156">
        <f>SUM(I78)</f>
        <v>0</v>
      </c>
      <c r="J76" s="10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</row>
    <row r="77" spans="1:27" ht="12" customHeight="1">
      <c r="A77" s="154"/>
      <c r="B77" s="175" t="s">
        <v>518</v>
      </c>
      <c r="C77" s="155"/>
      <c r="D77" s="112"/>
      <c r="E77" s="113"/>
      <c r="F77" s="112"/>
      <c r="G77" s="114"/>
      <c r="H77" s="156"/>
      <c r="I77" s="156"/>
      <c r="J77" s="10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</row>
    <row r="78" spans="1:27" ht="11.25" customHeight="1">
      <c r="A78" s="146" t="s">
        <v>264</v>
      </c>
      <c r="B78" s="334" t="s">
        <v>514</v>
      </c>
      <c r="C78" s="148">
        <v>971</v>
      </c>
      <c r="D78" s="135" t="s">
        <v>120</v>
      </c>
      <c r="E78" s="150" t="s">
        <v>516</v>
      </c>
      <c r="F78" s="135" t="s">
        <v>449</v>
      </c>
      <c r="G78" s="161"/>
      <c r="H78" s="145">
        <v>5.3</v>
      </c>
      <c r="I78" s="145">
        <v>0</v>
      </c>
      <c r="J78" s="10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</row>
    <row r="79" spans="1:27" ht="12" customHeight="1" hidden="1">
      <c r="A79" s="167" t="s">
        <v>265</v>
      </c>
      <c r="B79" s="166" t="s">
        <v>147</v>
      </c>
      <c r="C79" s="100">
        <v>971</v>
      </c>
      <c r="D79" s="119" t="s">
        <v>120</v>
      </c>
      <c r="E79" s="138" t="s">
        <v>266</v>
      </c>
      <c r="F79" s="138" t="s">
        <v>161</v>
      </c>
      <c r="G79" s="118" t="s">
        <v>148</v>
      </c>
      <c r="H79" s="128">
        <f>SUM(H80)</f>
        <v>63.6</v>
      </c>
      <c r="I79" s="128">
        <f>SUM(I80)</f>
        <v>63.6</v>
      </c>
      <c r="J79" s="10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</row>
    <row r="80" spans="1:27" s="8" customFormat="1" ht="12" customHeight="1" hidden="1" thickBot="1">
      <c r="A80" s="186" t="s">
        <v>267</v>
      </c>
      <c r="B80" s="187" t="s">
        <v>151</v>
      </c>
      <c r="C80" s="188">
        <v>971</v>
      </c>
      <c r="D80" s="189" t="s">
        <v>120</v>
      </c>
      <c r="E80" s="189" t="s">
        <v>266</v>
      </c>
      <c r="F80" s="189" t="s">
        <v>161</v>
      </c>
      <c r="G80" s="190" t="s">
        <v>152</v>
      </c>
      <c r="H80" s="191">
        <v>63.6</v>
      </c>
      <c r="I80" s="191">
        <v>63.6</v>
      </c>
      <c r="J80" s="143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</row>
    <row r="81" spans="1:27" s="8" customFormat="1" ht="11.25" customHeight="1" hidden="1" thickTop="1">
      <c r="A81" s="192"/>
      <c r="B81" s="193"/>
      <c r="C81" s="194"/>
      <c r="D81" s="149"/>
      <c r="E81" s="149"/>
      <c r="F81" s="149"/>
      <c r="G81" s="149"/>
      <c r="H81" s="195"/>
      <c r="I81" s="195"/>
      <c r="J81" s="143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</row>
    <row r="82" spans="1:27" s="8" customFormat="1" ht="11.25" customHeight="1" hidden="1" thickBot="1">
      <c r="A82" s="73"/>
      <c r="B82" s="196"/>
      <c r="C82" s="197"/>
      <c r="D82" s="78"/>
      <c r="E82" s="78"/>
      <c r="F82" s="79"/>
      <c r="G82" s="75"/>
      <c r="H82" s="198" t="s">
        <v>234</v>
      </c>
      <c r="I82" s="198" t="s">
        <v>234</v>
      </c>
      <c r="J82" s="106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</row>
    <row r="83" spans="1:27" s="8" customFormat="1" ht="12.75" customHeight="1" hidden="1">
      <c r="A83" s="81" t="s">
        <v>23</v>
      </c>
      <c r="B83" s="82" t="s">
        <v>0</v>
      </c>
      <c r="C83" s="83" t="s">
        <v>99</v>
      </c>
      <c r="D83" s="84" t="s">
        <v>99</v>
      </c>
      <c r="E83" s="83" t="s">
        <v>99</v>
      </c>
      <c r="F83" s="85" t="s">
        <v>99</v>
      </c>
      <c r="G83" s="84"/>
      <c r="H83" s="84" t="s">
        <v>345</v>
      </c>
      <c r="I83" s="84" t="s">
        <v>345</v>
      </c>
      <c r="J83" s="106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</row>
    <row r="84" spans="1:27" s="8" customFormat="1" ht="10.5" customHeight="1" hidden="1">
      <c r="A84" s="87" t="s">
        <v>24</v>
      </c>
      <c r="B84" s="88"/>
      <c r="C84" s="89" t="s">
        <v>105</v>
      </c>
      <c r="D84" s="90" t="s">
        <v>413</v>
      </c>
      <c r="E84" s="89" t="s">
        <v>121</v>
      </c>
      <c r="F84" s="91" t="s">
        <v>100</v>
      </c>
      <c r="G84" s="90" t="s">
        <v>410</v>
      </c>
      <c r="H84" s="90" t="s">
        <v>433</v>
      </c>
      <c r="I84" s="90" t="s">
        <v>433</v>
      </c>
      <c r="J84" s="106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</row>
    <row r="85" spans="1:27" s="8" customFormat="1" ht="0.75" customHeight="1">
      <c r="A85" s="200"/>
      <c r="B85" s="252"/>
      <c r="C85" s="199"/>
      <c r="D85" s="90" t="s">
        <v>414</v>
      </c>
      <c r="E85" s="89" t="s">
        <v>1</v>
      </c>
      <c r="F85" s="91" t="s">
        <v>101</v>
      </c>
      <c r="G85" s="90"/>
      <c r="H85" s="90" t="s">
        <v>297</v>
      </c>
      <c r="I85" s="90" t="s">
        <v>297</v>
      </c>
      <c r="J85" s="106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</row>
    <row r="86" spans="1:27" s="8" customFormat="1" ht="11.25" customHeight="1">
      <c r="A86" s="315"/>
      <c r="B86" s="167" t="s">
        <v>501</v>
      </c>
      <c r="C86" s="138" t="s">
        <v>502</v>
      </c>
      <c r="D86" s="138"/>
      <c r="E86" s="138"/>
      <c r="F86" s="138"/>
      <c r="G86" s="212"/>
      <c r="H86" s="316">
        <f>H87</f>
        <v>4800</v>
      </c>
      <c r="I86" s="316">
        <v>0</v>
      </c>
      <c r="J86" s="106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</row>
    <row r="87" spans="1:27" s="8" customFormat="1" ht="14.25" customHeight="1">
      <c r="A87" s="167" t="s">
        <v>336</v>
      </c>
      <c r="B87" s="167" t="s">
        <v>503</v>
      </c>
      <c r="C87" s="138" t="s">
        <v>502</v>
      </c>
      <c r="D87" s="138" t="s">
        <v>504</v>
      </c>
      <c r="E87" s="138"/>
      <c r="F87" s="138"/>
      <c r="G87" s="212"/>
      <c r="H87" s="316">
        <f>H88</f>
        <v>4800</v>
      </c>
      <c r="I87" s="316">
        <v>0</v>
      </c>
      <c r="J87" s="106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</row>
    <row r="88" spans="1:27" s="8" customFormat="1" ht="14.25" customHeight="1">
      <c r="A88" s="167" t="s">
        <v>337</v>
      </c>
      <c r="B88" s="315" t="s">
        <v>505</v>
      </c>
      <c r="C88" s="138" t="s">
        <v>502</v>
      </c>
      <c r="D88" s="138" t="s">
        <v>504</v>
      </c>
      <c r="E88" s="138" t="s">
        <v>506</v>
      </c>
      <c r="F88" s="138"/>
      <c r="G88" s="212"/>
      <c r="H88" s="316">
        <f>H89</f>
        <v>4800</v>
      </c>
      <c r="I88" s="316">
        <v>0</v>
      </c>
      <c r="J88" s="106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</row>
    <row r="89" spans="1:27" s="8" customFormat="1" ht="13.5" customHeight="1">
      <c r="A89" s="131" t="s">
        <v>337</v>
      </c>
      <c r="B89" s="314" t="s">
        <v>514</v>
      </c>
      <c r="C89" s="134" t="s">
        <v>502</v>
      </c>
      <c r="D89" s="138" t="s">
        <v>504</v>
      </c>
      <c r="E89" s="138" t="s">
        <v>506</v>
      </c>
      <c r="F89" s="138" t="s">
        <v>449</v>
      </c>
      <c r="G89" s="212"/>
      <c r="H89" s="316">
        <v>4800</v>
      </c>
      <c r="I89" s="316">
        <v>0</v>
      </c>
      <c r="J89" s="106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</row>
    <row r="90" spans="1:27" s="8" customFormat="1" ht="12.75" customHeight="1">
      <c r="A90" s="107" t="s">
        <v>168</v>
      </c>
      <c r="B90" s="123" t="s">
        <v>169</v>
      </c>
      <c r="C90" s="203">
        <v>971</v>
      </c>
      <c r="D90" s="102" t="s">
        <v>346</v>
      </c>
      <c r="E90" s="112"/>
      <c r="F90" s="113"/>
      <c r="G90" s="112"/>
      <c r="H90" s="128">
        <f>SUM(H91)</f>
        <v>200</v>
      </c>
      <c r="I90" s="128">
        <f>SUM(I91)</f>
        <v>0</v>
      </c>
      <c r="J90" s="106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</row>
    <row r="91" spans="1:27" s="8" customFormat="1" ht="12.75" customHeight="1">
      <c r="A91" s="167" t="s">
        <v>170</v>
      </c>
      <c r="B91" s="204" t="s">
        <v>171</v>
      </c>
      <c r="C91" s="179">
        <v>971</v>
      </c>
      <c r="D91" s="138" t="s">
        <v>346</v>
      </c>
      <c r="E91" s="118" t="s">
        <v>268</v>
      </c>
      <c r="F91" s="119"/>
      <c r="G91" s="118"/>
      <c r="H91" s="130">
        <f>SUM(H92)</f>
        <v>200</v>
      </c>
      <c r="I91" s="130">
        <v>0</v>
      </c>
      <c r="J91" s="106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</row>
    <row r="92" spans="1:27" s="8" customFormat="1" ht="11.25" customHeight="1">
      <c r="A92" s="131" t="s">
        <v>172</v>
      </c>
      <c r="B92" s="335" t="s">
        <v>519</v>
      </c>
      <c r="C92" s="132">
        <v>971</v>
      </c>
      <c r="D92" s="134" t="s">
        <v>346</v>
      </c>
      <c r="E92" s="133" t="s">
        <v>268</v>
      </c>
      <c r="F92" s="134" t="s">
        <v>423</v>
      </c>
      <c r="G92" s="133" t="s">
        <v>146</v>
      </c>
      <c r="H92" s="136">
        <v>200</v>
      </c>
      <c r="I92" s="136">
        <v>0</v>
      </c>
      <c r="J92" s="143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</row>
    <row r="93" spans="1:27" s="8" customFormat="1" ht="12.75" customHeight="1">
      <c r="A93" s="107" t="s">
        <v>525</v>
      </c>
      <c r="B93" s="123" t="s">
        <v>174</v>
      </c>
      <c r="C93" s="203">
        <v>971</v>
      </c>
      <c r="D93" s="102" t="s">
        <v>347</v>
      </c>
      <c r="E93" s="112"/>
      <c r="F93" s="113"/>
      <c r="G93" s="112"/>
      <c r="H93" s="128">
        <f>H94+H103+H105</f>
        <v>1652</v>
      </c>
      <c r="I93" s="128">
        <f>I94+I103+I105</f>
        <v>36</v>
      </c>
      <c r="J93" s="106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</row>
    <row r="94" spans="1:27" s="8" customFormat="1" ht="12" customHeight="1">
      <c r="A94" s="152" t="s">
        <v>526</v>
      </c>
      <c r="B94" s="117" t="s">
        <v>496</v>
      </c>
      <c r="C94" s="207">
        <v>971</v>
      </c>
      <c r="D94" s="119" t="s">
        <v>347</v>
      </c>
      <c r="E94" s="118" t="s">
        <v>269</v>
      </c>
      <c r="F94" s="119"/>
      <c r="G94" s="118"/>
      <c r="H94" s="121">
        <v>300</v>
      </c>
      <c r="I94" s="121">
        <f>SUM(I98)</f>
        <v>0</v>
      </c>
      <c r="J94" s="106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</row>
    <row r="95" spans="1:27" s="8" customFormat="1" ht="10.5" customHeight="1">
      <c r="A95" s="154"/>
      <c r="B95" s="129" t="s">
        <v>497</v>
      </c>
      <c r="C95" s="176"/>
      <c r="D95" s="113"/>
      <c r="E95" s="112"/>
      <c r="F95" s="113"/>
      <c r="G95" s="112"/>
      <c r="H95" s="208"/>
      <c r="I95" s="208"/>
      <c r="J95" s="143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</row>
    <row r="96" spans="1:27" s="8" customFormat="1" ht="9" customHeight="1">
      <c r="A96" s="154"/>
      <c r="B96" s="129" t="s">
        <v>498</v>
      </c>
      <c r="C96" s="194"/>
      <c r="D96" s="159"/>
      <c r="E96" s="149"/>
      <c r="F96" s="159"/>
      <c r="G96" s="149"/>
      <c r="H96" s="164"/>
      <c r="I96" s="164"/>
      <c r="J96" s="143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</row>
    <row r="97" spans="1:27" s="8" customFormat="1" ht="9.75" customHeight="1" hidden="1">
      <c r="A97" s="182"/>
      <c r="B97" s="100"/>
      <c r="C97" s="209"/>
      <c r="D97" s="126"/>
      <c r="E97" s="125"/>
      <c r="F97" s="126"/>
      <c r="G97" s="125"/>
      <c r="H97" s="164"/>
      <c r="I97" s="164"/>
      <c r="J97" s="143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</row>
    <row r="98" spans="1:27" s="8" customFormat="1" ht="12.75" customHeight="1">
      <c r="A98" s="140" t="s">
        <v>526</v>
      </c>
      <c r="B98" s="181" t="s">
        <v>520</v>
      </c>
      <c r="C98" s="142">
        <v>971</v>
      </c>
      <c r="D98" s="150" t="s">
        <v>347</v>
      </c>
      <c r="E98" s="150" t="s">
        <v>269</v>
      </c>
      <c r="F98" s="150" t="s">
        <v>424</v>
      </c>
      <c r="G98" s="150"/>
      <c r="H98" s="145">
        <v>300</v>
      </c>
      <c r="I98" s="145">
        <v>0</v>
      </c>
      <c r="J98" s="106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</row>
    <row r="99" spans="1:27" s="8" customFormat="1" ht="12.75" customHeight="1" hidden="1">
      <c r="A99" s="109" t="s">
        <v>172</v>
      </c>
      <c r="B99" s="326" t="s">
        <v>335</v>
      </c>
      <c r="C99" s="129">
        <v>971</v>
      </c>
      <c r="D99" s="113" t="s">
        <v>347</v>
      </c>
      <c r="E99" s="113" t="s">
        <v>269</v>
      </c>
      <c r="F99" s="113" t="s">
        <v>130</v>
      </c>
      <c r="G99" s="113" t="s">
        <v>140</v>
      </c>
      <c r="H99" s="156">
        <f>SUM(H100)</f>
        <v>1000</v>
      </c>
      <c r="I99" s="156">
        <f>SUM(I100)</f>
        <v>1000</v>
      </c>
      <c r="J99" s="106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</row>
    <row r="100" spans="1:27" s="8" customFormat="1" ht="11.25" customHeight="1" hidden="1">
      <c r="A100" s="109" t="s">
        <v>172</v>
      </c>
      <c r="B100" s="326" t="s">
        <v>333</v>
      </c>
      <c r="C100" s="129">
        <v>971</v>
      </c>
      <c r="D100" s="113" t="s">
        <v>347</v>
      </c>
      <c r="E100" s="113" t="s">
        <v>269</v>
      </c>
      <c r="F100" s="113" t="s">
        <v>130</v>
      </c>
      <c r="G100" s="113" t="s">
        <v>145</v>
      </c>
      <c r="H100" s="156">
        <f>SUM(H101)</f>
        <v>1000</v>
      </c>
      <c r="I100" s="156">
        <f>SUM(I101)</f>
        <v>1000</v>
      </c>
      <c r="J100" s="106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</row>
    <row r="101" spans="1:27" s="8" customFormat="1" ht="12.75" customHeight="1" hidden="1">
      <c r="A101" s="262" t="s">
        <v>338</v>
      </c>
      <c r="B101" s="213" t="s">
        <v>349</v>
      </c>
      <c r="C101" s="172">
        <v>971</v>
      </c>
      <c r="D101" s="159" t="s">
        <v>347</v>
      </c>
      <c r="E101" s="159" t="s">
        <v>269</v>
      </c>
      <c r="F101" s="159" t="s">
        <v>130</v>
      </c>
      <c r="G101" s="159" t="s">
        <v>145</v>
      </c>
      <c r="H101" s="208">
        <v>1000</v>
      </c>
      <c r="I101" s="208">
        <v>1000</v>
      </c>
      <c r="J101" s="143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</row>
    <row r="102" spans="1:27" s="8" customFormat="1" ht="10.5" customHeight="1">
      <c r="A102" s="122"/>
      <c r="B102" s="124" t="s">
        <v>521</v>
      </c>
      <c r="C102" s="162"/>
      <c r="D102" s="126"/>
      <c r="E102" s="126"/>
      <c r="F102" s="126"/>
      <c r="G102" s="126"/>
      <c r="H102" s="164"/>
      <c r="I102" s="164"/>
      <c r="J102" s="143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</row>
    <row r="103" spans="1:27" s="8" customFormat="1" ht="12.75" customHeight="1">
      <c r="A103" s="154" t="s">
        <v>527</v>
      </c>
      <c r="B103" s="175" t="s">
        <v>439</v>
      </c>
      <c r="C103" s="176">
        <v>971</v>
      </c>
      <c r="D103" s="102" t="s">
        <v>347</v>
      </c>
      <c r="E103" s="103" t="s">
        <v>438</v>
      </c>
      <c r="F103" s="102"/>
      <c r="G103" s="103"/>
      <c r="H103" s="128">
        <v>1280</v>
      </c>
      <c r="I103" s="128">
        <v>0</v>
      </c>
      <c r="J103" s="143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</row>
    <row r="104" spans="1:27" s="8" customFormat="1" ht="12.75" customHeight="1">
      <c r="A104" s="131" t="s">
        <v>527</v>
      </c>
      <c r="B104" s="330" t="s">
        <v>514</v>
      </c>
      <c r="C104" s="132">
        <v>971</v>
      </c>
      <c r="D104" s="134" t="s">
        <v>347</v>
      </c>
      <c r="E104" s="133" t="s">
        <v>438</v>
      </c>
      <c r="F104" s="134" t="s">
        <v>449</v>
      </c>
      <c r="G104" s="133"/>
      <c r="H104" s="164">
        <v>1280</v>
      </c>
      <c r="I104" s="164">
        <v>0</v>
      </c>
      <c r="J104" s="143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</row>
    <row r="105" spans="1:27" s="8" customFormat="1" ht="24.75" customHeight="1">
      <c r="A105" s="177" t="s">
        <v>528</v>
      </c>
      <c r="B105" s="287" t="s">
        <v>440</v>
      </c>
      <c r="C105" s="176">
        <v>971</v>
      </c>
      <c r="D105" s="138" t="s">
        <v>347</v>
      </c>
      <c r="E105" s="165" t="s">
        <v>441</v>
      </c>
      <c r="F105" s="138"/>
      <c r="G105" s="165"/>
      <c r="H105" s="128">
        <f>H106</f>
        <v>72</v>
      </c>
      <c r="I105" s="128">
        <f>I106</f>
        <v>36</v>
      </c>
      <c r="J105" s="143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</row>
    <row r="106" spans="1:27" s="8" customFormat="1" ht="12" customHeight="1">
      <c r="A106" s="361" t="s">
        <v>528</v>
      </c>
      <c r="B106" s="391" t="s">
        <v>451</v>
      </c>
      <c r="C106" s="367">
        <v>971</v>
      </c>
      <c r="D106" s="365" t="s">
        <v>347</v>
      </c>
      <c r="E106" s="365" t="s">
        <v>441</v>
      </c>
      <c r="F106" s="365" t="s">
        <v>450</v>
      </c>
      <c r="G106" s="165"/>
      <c r="H106" s="380">
        <v>72</v>
      </c>
      <c r="I106" s="380">
        <v>36</v>
      </c>
      <c r="J106" s="143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</row>
    <row r="107" spans="1:27" s="8" customFormat="1" ht="0.75" customHeight="1">
      <c r="A107" s="362"/>
      <c r="B107" s="392"/>
      <c r="C107" s="366"/>
      <c r="D107" s="366"/>
      <c r="E107" s="366"/>
      <c r="F107" s="366"/>
      <c r="G107" s="125"/>
      <c r="H107" s="366"/>
      <c r="I107" s="366"/>
      <c r="J107" s="143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</row>
    <row r="108" spans="1:27" s="8" customFormat="1" ht="12.75" customHeight="1" hidden="1">
      <c r="A108" s="122" t="s">
        <v>363</v>
      </c>
      <c r="B108" s="205" t="s">
        <v>300</v>
      </c>
      <c r="C108" s="162">
        <v>971</v>
      </c>
      <c r="D108" s="134" t="s">
        <v>347</v>
      </c>
      <c r="E108" s="133" t="s">
        <v>362</v>
      </c>
      <c r="F108" s="126" t="s">
        <v>173</v>
      </c>
      <c r="G108" s="125" t="s">
        <v>146</v>
      </c>
      <c r="H108" s="145">
        <f>SUM(H109)</f>
        <v>60</v>
      </c>
      <c r="I108" s="145">
        <f>SUM(I109)</f>
        <v>60</v>
      </c>
      <c r="J108" s="143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</row>
    <row r="109" spans="1:27" s="8" customFormat="1" ht="12.75" customHeight="1" hidden="1">
      <c r="A109" s="122" t="s">
        <v>364</v>
      </c>
      <c r="B109" s="147" t="s">
        <v>365</v>
      </c>
      <c r="C109" s="209">
        <v>971</v>
      </c>
      <c r="D109" s="134" t="s">
        <v>347</v>
      </c>
      <c r="E109" s="133" t="s">
        <v>362</v>
      </c>
      <c r="F109" s="134" t="s">
        <v>173</v>
      </c>
      <c r="G109" s="133" t="s">
        <v>146</v>
      </c>
      <c r="H109" s="136">
        <v>60</v>
      </c>
      <c r="I109" s="136">
        <v>60</v>
      </c>
      <c r="J109" s="143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</row>
    <row r="110" spans="1:27" s="8" customFormat="1" ht="15" customHeight="1">
      <c r="A110" s="109" t="s">
        <v>175</v>
      </c>
      <c r="B110" s="89" t="s">
        <v>348</v>
      </c>
      <c r="C110" s="129">
        <v>971</v>
      </c>
      <c r="D110" s="112" t="s">
        <v>112</v>
      </c>
      <c r="E110" s="114"/>
      <c r="F110" s="113"/>
      <c r="G110" s="112"/>
      <c r="H110" s="115">
        <f>SUM(H111)</f>
        <v>40</v>
      </c>
      <c r="I110" s="115">
        <f>SUM(I111)</f>
        <v>0</v>
      </c>
      <c r="J110" s="106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</row>
    <row r="111" spans="1:27" ht="12" customHeight="1">
      <c r="A111" s="152" t="s">
        <v>176</v>
      </c>
      <c r="B111" s="117" t="s">
        <v>329</v>
      </c>
      <c r="C111" s="207">
        <v>971</v>
      </c>
      <c r="D111" s="119" t="s">
        <v>113</v>
      </c>
      <c r="E111" s="118"/>
      <c r="F111" s="119"/>
      <c r="G111" s="118"/>
      <c r="H111" s="121">
        <f>SUM(H113,H121)</f>
        <v>40</v>
      </c>
      <c r="I111" s="121">
        <f>SUM(I113,I121)</f>
        <v>0</v>
      </c>
      <c r="J111" s="10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</row>
    <row r="112" spans="1:27" ht="10.5" customHeight="1">
      <c r="A112" s="182"/>
      <c r="B112" s="100" t="s">
        <v>330</v>
      </c>
      <c r="C112" s="209"/>
      <c r="D112" s="126"/>
      <c r="E112" s="125"/>
      <c r="F112" s="126"/>
      <c r="G112" s="125"/>
      <c r="H112" s="128"/>
      <c r="I112" s="128"/>
      <c r="J112" s="10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</row>
    <row r="113" spans="1:27" ht="11.25" customHeight="1">
      <c r="A113" s="154" t="s">
        <v>177</v>
      </c>
      <c r="B113" s="129" t="s">
        <v>270</v>
      </c>
      <c r="C113" s="176">
        <v>971</v>
      </c>
      <c r="D113" s="113" t="s">
        <v>113</v>
      </c>
      <c r="E113" s="112" t="s">
        <v>272</v>
      </c>
      <c r="F113" s="113"/>
      <c r="G113" s="112"/>
      <c r="H113" s="156">
        <f>SUM(H115)</f>
        <v>40</v>
      </c>
      <c r="I113" s="156">
        <f>SUM(I115)</f>
        <v>0</v>
      </c>
      <c r="J113" s="10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</row>
    <row r="114" spans="1:27" ht="10.5" customHeight="1">
      <c r="A114" s="154"/>
      <c r="B114" s="129" t="s">
        <v>271</v>
      </c>
      <c r="C114" s="176"/>
      <c r="D114" s="113"/>
      <c r="E114" s="112"/>
      <c r="F114" s="113"/>
      <c r="G114" s="112"/>
      <c r="H114" s="156"/>
      <c r="I114" s="156"/>
      <c r="J114" s="10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</row>
    <row r="115" spans="1:27" ht="12.75" customHeight="1">
      <c r="A115" s="173" t="s">
        <v>177</v>
      </c>
      <c r="B115" s="328" t="s">
        <v>514</v>
      </c>
      <c r="C115" s="174">
        <v>971</v>
      </c>
      <c r="D115" s="134" t="s">
        <v>113</v>
      </c>
      <c r="E115" s="133" t="s">
        <v>272</v>
      </c>
      <c r="F115" s="134" t="s">
        <v>449</v>
      </c>
      <c r="G115" s="133"/>
      <c r="H115" s="136">
        <v>40</v>
      </c>
      <c r="I115" s="136">
        <v>0</v>
      </c>
      <c r="J115" s="10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</row>
    <row r="116" spans="1:27" ht="12.75" customHeight="1" hidden="1">
      <c r="A116" s="109" t="s">
        <v>178</v>
      </c>
      <c r="B116" s="210" t="s">
        <v>147</v>
      </c>
      <c r="C116" s="215">
        <v>971</v>
      </c>
      <c r="D116" s="102" t="s">
        <v>113</v>
      </c>
      <c r="E116" s="118" t="s">
        <v>272</v>
      </c>
      <c r="F116" s="138" t="s">
        <v>130</v>
      </c>
      <c r="G116" s="103" t="s">
        <v>148</v>
      </c>
      <c r="H116" s="121">
        <f>SUM(H117,H119)</f>
        <v>45</v>
      </c>
      <c r="I116" s="121">
        <f>SUM(I117,I119)</f>
        <v>45</v>
      </c>
      <c r="J116" s="10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</row>
    <row r="117" spans="1:27" ht="12.75" customHeight="1" hidden="1">
      <c r="A117" s="167" t="s">
        <v>179</v>
      </c>
      <c r="B117" s="139" t="s">
        <v>149</v>
      </c>
      <c r="C117" s="117">
        <v>971</v>
      </c>
      <c r="D117" s="118" t="s">
        <v>113</v>
      </c>
      <c r="E117" s="138" t="s">
        <v>272</v>
      </c>
      <c r="F117" s="138" t="s">
        <v>130</v>
      </c>
      <c r="G117" s="120" t="s">
        <v>150</v>
      </c>
      <c r="H117" s="130">
        <f>SUM(H118)</f>
        <v>30</v>
      </c>
      <c r="I117" s="130">
        <f>SUM(I118)</f>
        <v>30</v>
      </c>
      <c r="J117" s="10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</row>
    <row r="118" spans="1:27" ht="12.75" customHeight="1" hidden="1">
      <c r="A118" s="131" t="s">
        <v>179</v>
      </c>
      <c r="B118" s="216" t="s">
        <v>351</v>
      </c>
      <c r="C118" s="217">
        <v>971</v>
      </c>
      <c r="D118" s="134" t="s">
        <v>113</v>
      </c>
      <c r="E118" s="218" t="s">
        <v>272</v>
      </c>
      <c r="F118" s="150" t="s">
        <v>130</v>
      </c>
      <c r="G118" s="135" t="s">
        <v>150</v>
      </c>
      <c r="H118" s="164">
        <v>30</v>
      </c>
      <c r="I118" s="164">
        <v>30</v>
      </c>
      <c r="J118" s="10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</row>
    <row r="119" spans="1:27" ht="12.75" customHeight="1" hidden="1">
      <c r="A119" s="167" t="s">
        <v>326</v>
      </c>
      <c r="B119" s="139" t="s">
        <v>151</v>
      </c>
      <c r="C119" s="212">
        <v>971</v>
      </c>
      <c r="D119" s="113" t="s">
        <v>113</v>
      </c>
      <c r="E119" s="103" t="s">
        <v>272</v>
      </c>
      <c r="F119" s="138" t="s">
        <v>130</v>
      </c>
      <c r="G119" s="118" t="s">
        <v>152</v>
      </c>
      <c r="H119" s="128">
        <f>SUM(H120)</f>
        <v>15</v>
      </c>
      <c r="I119" s="128">
        <f>SUM(I120)</f>
        <v>15</v>
      </c>
      <c r="J119" s="10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</row>
    <row r="120" spans="1:27" ht="12.75" customHeight="1" hidden="1">
      <c r="A120" s="131" t="s">
        <v>326</v>
      </c>
      <c r="B120" s="219" t="s">
        <v>351</v>
      </c>
      <c r="C120" s="174">
        <v>971</v>
      </c>
      <c r="D120" s="134" t="s">
        <v>113</v>
      </c>
      <c r="E120" s="133" t="s">
        <v>272</v>
      </c>
      <c r="F120" s="134" t="s">
        <v>130</v>
      </c>
      <c r="G120" s="133" t="s">
        <v>152</v>
      </c>
      <c r="H120" s="136">
        <v>15</v>
      </c>
      <c r="I120" s="136">
        <v>15</v>
      </c>
      <c r="J120" s="10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</row>
    <row r="121" spans="1:27" ht="11.25" customHeight="1" hidden="1">
      <c r="A121" s="152" t="s">
        <v>273</v>
      </c>
      <c r="B121" s="117" t="s">
        <v>367</v>
      </c>
      <c r="C121" s="207">
        <v>971</v>
      </c>
      <c r="D121" s="119" t="s">
        <v>113</v>
      </c>
      <c r="E121" s="118" t="s">
        <v>366</v>
      </c>
      <c r="F121" s="119"/>
      <c r="G121" s="118"/>
      <c r="H121" s="121">
        <f>SUM(H124)</f>
        <v>0</v>
      </c>
      <c r="I121" s="121">
        <f>SUM(I124)</f>
        <v>0</v>
      </c>
      <c r="J121" s="10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</row>
    <row r="122" spans="1:27" ht="10.5" customHeight="1" hidden="1">
      <c r="A122" s="154"/>
      <c r="B122" s="129" t="s">
        <v>369</v>
      </c>
      <c r="C122" s="176"/>
      <c r="D122" s="113"/>
      <c r="E122" s="112"/>
      <c r="F122" s="113"/>
      <c r="G122" s="112"/>
      <c r="H122" s="156"/>
      <c r="I122" s="156"/>
      <c r="J122" s="10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</row>
    <row r="123" spans="1:27" ht="10.5" customHeight="1" hidden="1">
      <c r="A123" s="182"/>
      <c r="B123" s="129" t="s">
        <v>368</v>
      </c>
      <c r="C123" s="209"/>
      <c r="D123" s="126"/>
      <c r="E123" s="125"/>
      <c r="F123" s="126"/>
      <c r="G123" s="125"/>
      <c r="H123" s="128"/>
      <c r="I123" s="128"/>
      <c r="J123" s="10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</row>
    <row r="124" spans="1:27" ht="11.25" customHeight="1" hidden="1">
      <c r="A124" s="173" t="s">
        <v>273</v>
      </c>
      <c r="B124" s="178" t="s">
        <v>129</v>
      </c>
      <c r="C124" s="174">
        <v>971</v>
      </c>
      <c r="D124" s="134" t="s">
        <v>113</v>
      </c>
      <c r="E124" s="133" t="s">
        <v>366</v>
      </c>
      <c r="F124" s="134" t="s">
        <v>130</v>
      </c>
      <c r="G124" s="133"/>
      <c r="H124" s="136">
        <v>0</v>
      </c>
      <c r="I124" s="136">
        <v>0</v>
      </c>
      <c r="J124" s="10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</row>
    <row r="125" spans="1:27" ht="12.75" customHeight="1" hidden="1">
      <c r="A125" s="109" t="s">
        <v>274</v>
      </c>
      <c r="B125" s="166" t="s">
        <v>147</v>
      </c>
      <c r="C125" s="215">
        <v>971</v>
      </c>
      <c r="D125" s="102" t="s">
        <v>113</v>
      </c>
      <c r="E125" s="118" t="s">
        <v>366</v>
      </c>
      <c r="F125" s="138" t="s">
        <v>130</v>
      </c>
      <c r="G125" s="103" t="s">
        <v>148</v>
      </c>
      <c r="H125" s="128">
        <f>SUM(H126)</f>
        <v>5</v>
      </c>
      <c r="I125" s="128">
        <f>SUM(I126)</f>
        <v>5</v>
      </c>
      <c r="J125" s="10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</row>
    <row r="126" spans="1:27" ht="12.75" customHeight="1" hidden="1">
      <c r="A126" s="167" t="s">
        <v>275</v>
      </c>
      <c r="B126" s="139" t="s">
        <v>151</v>
      </c>
      <c r="C126" s="117">
        <v>971</v>
      </c>
      <c r="D126" s="118" t="s">
        <v>113</v>
      </c>
      <c r="E126" s="138" t="s">
        <v>366</v>
      </c>
      <c r="F126" s="138" t="s">
        <v>130</v>
      </c>
      <c r="G126" s="120" t="s">
        <v>152</v>
      </c>
      <c r="H126" s="130">
        <f>SUM(H127)</f>
        <v>5</v>
      </c>
      <c r="I126" s="130">
        <f>SUM(I127)</f>
        <v>5</v>
      </c>
      <c r="J126" s="10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</row>
    <row r="127" spans="1:27" ht="12.75" customHeight="1" hidden="1">
      <c r="A127" s="146" t="s">
        <v>275</v>
      </c>
      <c r="B127" s="181" t="s">
        <v>370</v>
      </c>
      <c r="C127" s="217">
        <v>971</v>
      </c>
      <c r="D127" s="150" t="s">
        <v>113</v>
      </c>
      <c r="E127" s="149" t="s">
        <v>366</v>
      </c>
      <c r="F127" s="150" t="s">
        <v>130</v>
      </c>
      <c r="G127" s="135" t="s">
        <v>152</v>
      </c>
      <c r="H127" s="145">
        <v>5</v>
      </c>
      <c r="I127" s="145">
        <v>5</v>
      </c>
      <c r="J127" s="143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</row>
    <row r="128" spans="1:27" ht="10.5" customHeight="1" hidden="1">
      <c r="A128" s="157"/>
      <c r="B128" s="213" t="s">
        <v>353</v>
      </c>
      <c r="C128" s="194"/>
      <c r="D128" s="159"/>
      <c r="E128" s="149"/>
      <c r="F128" s="159"/>
      <c r="G128" s="149"/>
      <c r="H128" s="208"/>
      <c r="I128" s="208"/>
      <c r="J128" s="143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</row>
    <row r="129" spans="1:27" ht="12.75" customHeight="1">
      <c r="A129" s="167" t="s">
        <v>456</v>
      </c>
      <c r="B129" s="290" t="s">
        <v>454</v>
      </c>
      <c r="C129" s="212">
        <v>971</v>
      </c>
      <c r="D129" s="119" t="s">
        <v>453</v>
      </c>
      <c r="E129" s="135"/>
      <c r="F129" s="150"/>
      <c r="G129" s="133"/>
      <c r="H129" s="121">
        <f>H130</f>
        <v>50</v>
      </c>
      <c r="I129" s="121">
        <f>I130</f>
        <v>0</v>
      </c>
      <c r="J129" s="143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</row>
    <row r="130" spans="1:27" ht="13.5" customHeight="1">
      <c r="A130" s="109" t="s">
        <v>181</v>
      </c>
      <c r="B130" s="117" t="s">
        <v>455</v>
      </c>
      <c r="C130" s="176">
        <v>971</v>
      </c>
      <c r="D130" s="138" t="s">
        <v>452</v>
      </c>
      <c r="E130" s="134"/>
      <c r="F130" s="134"/>
      <c r="G130" s="133"/>
      <c r="H130" s="130">
        <f>H131</f>
        <v>50</v>
      </c>
      <c r="I130" s="130">
        <f>I131</f>
        <v>0</v>
      </c>
      <c r="J130" s="143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</row>
    <row r="131" spans="1:27" ht="8.25" customHeight="1">
      <c r="A131" s="370" t="s">
        <v>182</v>
      </c>
      <c r="B131" s="373" t="s">
        <v>522</v>
      </c>
      <c r="C131" s="375">
        <v>971</v>
      </c>
      <c r="D131" s="376" t="s">
        <v>452</v>
      </c>
      <c r="E131" s="357" t="s">
        <v>425</v>
      </c>
      <c r="F131" s="385"/>
      <c r="G131" s="294"/>
      <c r="H131" s="381">
        <f>H136</f>
        <v>50</v>
      </c>
      <c r="I131" s="381">
        <f>I136</f>
        <v>0</v>
      </c>
      <c r="J131" s="143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</row>
    <row r="132" spans="1:27" ht="6" customHeight="1">
      <c r="A132" s="371"/>
      <c r="B132" s="374"/>
      <c r="C132" s="371"/>
      <c r="D132" s="377"/>
      <c r="E132" s="358"/>
      <c r="F132" s="386"/>
      <c r="G132" s="295" t="s">
        <v>145</v>
      </c>
      <c r="H132" s="382"/>
      <c r="I132" s="382"/>
      <c r="J132" s="143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</row>
    <row r="133" spans="1:27" ht="8.25" customHeight="1">
      <c r="A133" s="371"/>
      <c r="B133" s="374"/>
      <c r="C133" s="371"/>
      <c r="D133" s="377"/>
      <c r="E133" s="358"/>
      <c r="F133" s="386"/>
      <c r="G133" s="295" t="s">
        <v>145</v>
      </c>
      <c r="H133" s="382"/>
      <c r="I133" s="382"/>
      <c r="J133" s="143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</row>
    <row r="134" spans="1:27" ht="1.5" customHeight="1">
      <c r="A134" s="371"/>
      <c r="B134" s="374"/>
      <c r="C134" s="371"/>
      <c r="D134" s="377"/>
      <c r="E134" s="358"/>
      <c r="F134" s="386"/>
      <c r="G134" s="296"/>
      <c r="H134" s="382"/>
      <c r="I134" s="382"/>
      <c r="J134" s="143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</row>
    <row r="135" spans="1:27" ht="8.25" customHeight="1" hidden="1">
      <c r="A135" s="372"/>
      <c r="B135" s="374"/>
      <c r="C135" s="372"/>
      <c r="D135" s="377"/>
      <c r="E135" s="358"/>
      <c r="F135" s="386"/>
      <c r="G135" s="296"/>
      <c r="H135" s="382"/>
      <c r="I135" s="382"/>
      <c r="J135" s="143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</row>
    <row r="136" spans="1:27" ht="12.75" customHeight="1">
      <c r="A136" s="291" t="s">
        <v>182</v>
      </c>
      <c r="B136" s="328" t="s">
        <v>514</v>
      </c>
      <c r="C136" s="300">
        <v>971</v>
      </c>
      <c r="D136" s="292" t="s">
        <v>452</v>
      </c>
      <c r="E136" s="298" t="s">
        <v>425</v>
      </c>
      <c r="F136" s="293">
        <v>244</v>
      </c>
      <c r="G136" s="297"/>
      <c r="H136" s="299">
        <v>50</v>
      </c>
      <c r="I136" s="299">
        <v>0</v>
      </c>
      <c r="J136" s="143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</row>
    <row r="137" spans="1:27" ht="12.75" customHeight="1">
      <c r="A137" s="98">
        <v>4</v>
      </c>
      <c r="B137" s="123" t="s">
        <v>180</v>
      </c>
      <c r="C137" s="100">
        <v>971</v>
      </c>
      <c r="D137" s="102" t="s">
        <v>103</v>
      </c>
      <c r="E137" s="102"/>
      <c r="F137" s="102"/>
      <c r="G137" s="103"/>
      <c r="H137" s="105">
        <f>SUM(H138)</f>
        <v>42501</v>
      </c>
      <c r="I137" s="105">
        <f>SUM(I138)</f>
        <v>13283.599999999999</v>
      </c>
      <c r="J137" s="10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</row>
    <row r="138" spans="1:27" ht="12.75" customHeight="1">
      <c r="A138" s="107" t="s">
        <v>196</v>
      </c>
      <c r="B138" s="123" t="s">
        <v>184</v>
      </c>
      <c r="C138" s="212">
        <v>971</v>
      </c>
      <c r="D138" s="104" t="s">
        <v>185</v>
      </c>
      <c r="E138" s="102"/>
      <c r="F138" s="102"/>
      <c r="G138" s="103"/>
      <c r="H138" s="128">
        <f>SUM(H139)</f>
        <v>42501</v>
      </c>
      <c r="I138" s="128">
        <f>SUM(I139)</f>
        <v>13283.599999999999</v>
      </c>
      <c r="J138" s="220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</row>
    <row r="139" spans="1:27" ht="12.75" customHeight="1">
      <c r="A139" s="131" t="s">
        <v>196</v>
      </c>
      <c r="B139" s="330" t="s">
        <v>514</v>
      </c>
      <c r="C139" s="132">
        <v>971</v>
      </c>
      <c r="D139" s="133" t="s">
        <v>185</v>
      </c>
      <c r="E139" s="134" t="s">
        <v>307</v>
      </c>
      <c r="F139" s="134" t="s">
        <v>449</v>
      </c>
      <c r="G139" s="133"/>
      <c r="H139" s="130">
        <f>H149+H172+H174+H188+H190+H198</f>
        <v>42501</v>
      </c>
      <c r="I139" s="130">
        <f>I149+I172+I174+I188+I190+I198</f>
        <v>13283.599999999999</v>
      </c>
      <c r="J139" s="10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</row>
    <row r="140" spans="1:27" ht="12.75" customHeight="1" hidden="1">
      <c r="A140" s="167" t="s">
        <v>182</v>
      </c>
      <c r="B140" s="137" t="s">
        <v>131</v>
      </c>
      <c r="C140" s="212">
        <v>971</v>
      </c>
      <c r="D140" s="165" t="s">
        <v>185</v>
      </c>
      <c r="E140" s="138" t="s">
        <v>307</v>
      </c>
      <c r="F140" s="138" t="s">
        <v>130</v>
      </c>
      <c r="G140" s="118" t="s">
        <v>132</v>
      </c>
      <c r="H140" s="128" t="e">
        <f>SUM(H141)</f>
        <v>#REF!</v>
      </c>
      <c r="I140" s="128" t="e">
        <f>SUM(I141)</f>
        <v>#REF!</v>
      </c>
      <c r="J140" s="220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</row>
    <row r="141" spans="1:27" ht="12.75" customHeight="1" hidden="1">
      <c r="A141" s="167" t="s">
        <v>182</v>
      </c>
      <c r="B141" s="166" t="s">
        <v>335</v>
      </c>
      <c r="C141" s="117">
        <v>971</v>
      </c>
      <c r="D141" s="165" t="s">
        <v>185</v>
      </c>
      <c r="E141" s="138" t="s">
        <v>307</v>
      </c>
      <c r="F141" s="138" t="s">
        <v>130</v>
      </c>
      <c r="G141" s="120" t="s">
        <v>140</v>
      </c>
      <c r="H141" s="128" t="e">
        <f>SUM(H142,H143,H144)</f>
        <v>#REF!</v>
      </c>
      <c r="I141" s="128" t="e">
        <f>SUM(I142,I143,I144)</f>
        <v>#REF!</v>
      </c>
      <c r="J141" s="220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</row>
    <row r="142" spans="1:27" ht="12.75" customHeight="1" hidden="1">
      <c r="A142" s="152" t="s">
        <v>183</v>
      </c>
      <c r="B142" s="211" t="s">
        <v>10</v>
      </c>
      <c r="C142" s="207">
        <v>971</v>
      </c>
      <c r="D142" s="169" t="s">
        <v>185</v>
      </c>
      <c r="E142" s="138" t="s">
        <v>307</v>
      </c>
      <c r="F142" s="138" t="s">
        <v>130</v>
      </c>
      <c r="G142" s="165" t="s">
        <v>160</v>
      </c>
      <c r="H142" s="128">
        <f>SUM(H178)</f>
        <v>260</v>
      </c>
      <c r="I142" s="128">
        <f>SUM(I178)</f>
        <v>260</v>
      </c>
      <c r="J142" s="220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</row>
    <row r="143" spans="1:27" ht="12.75" customHeight="1" hidden="1">
      <c r="A143" s="167" t="s">
        <v>339</v>
      </c>
      <c r="B143" s="166" t="s">
        <v>332</v>
      </c>
      <c r="C143" s="212">
        <v>971</v>
      </c>
      <c r="D143" s="169" t="s">
        <v>185</v>
      </c>
      <c r="E143" s="138" t="s">
        <v>307</v>
      </c>
      <c r="F143" s="138" t="s">
        <v>130</v>
      </c>
      <c r="G143" s="165" t="s">
        <v>144</v>
      </c>
      <c r="H143" s="128">
        <f>SUM(H165)</f>
        <v>650</v>
      </c>
      <c r="I143" s="128">
        <f>SUM(I165)</f>
        <v>650</v>
      </c>
      <c r="J143" s="220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</row>
    <row r="144" spans="1:27" ht="12.75" customHeight="1" hidden="1">
      <c r="A144" s="167" t="s">
        <v>340</v>
      </c>
      <c r="B144" s="166" t="s">
        <v>333</v>
      </c>
      <c r="C144" s="212">
        <v>971</v>
      </c>
      <c r="D144" s="169" t="s">
        <v>185</v>
      </c>
      <c r="E144" s="138" t="s">
        <v>307</v>
      </c>
      <c r="F144" s="138" t="s">
        <v>130</v>
      </c>
      <c r="G144" s="165" t="s">
        <v>145</v>
      </c>
      <c r="H144" s="128" t="e">
        <f>SUM(H154,H167,#REF!,H196,#REF!)</f>
        <v>#REF!</v>
      </c>
      <c r="I144" s="128" t="e">
        <f>SUM(I154,I167,#REF!,I196,#REF!)</f>
        <v>#REF!</v>
      </c>
      <c r="J144" s="220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</row>
    <row r="145" spans="1:27" ht="12.75" customHeight="1" hidden="1">
      <c r="A145" s="107" t="s">
        <v>341</v>
      </c>
      <c r="B145" s="166" t="s">
        <v>147</v>
      </c>
      <c r="C145" s="100">
        <v>971</v>
      </c>
      <c r="D145" s="165" t="s">
        <v>185</v>
      </c>
      <c r="E145" s="138" t="s">
        <v>307</v>
      </c>
      <c r="F145" s="138" t="s">
        <v>130</v>
      </c>
      <c r="G145" s="118" t="s">
        <v>148</v>
      </c>
      <c r="H145" s="128" t="e">
        <f>SUM(H146,H147)</f>
        <v>#REF!</v>
      </c>
      <c r="I145" s="128" t="e">
        <f>SUM(I146,I147)</f>
        <v>#REF!</v>
      </c>
      <c r="J145" s="220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</row>
    <row r="146" spans="1:27" ht="12.75" customHeight="1" hidden="1">
      <c r="A146" s="167" t="s">
        <v>342</v>
      </c>
      <c r="B146" s="139" t="s">
        <v>149</v>
      </c>
      <c r="C146" s="221">
        <v>971</v>
      </c>
      <c r="D146" s="138" t="s">
        <v>185</v>
      </c>
      <c r="E146" s="138" t="s">
        <v>307</v>
      </c>
      <c r="F146" s="138" t="s">
        <v>130</v>
      </c>
      <c r="G146" s="165" t="s">
        <v>150</v>
      </c>
      <c r="H146" s="128" t="e">
        <f>SUM(H159,H170,#REF!,#REF!)</f>
        <v>#REF!</v>
      </c>
      <c r="I146" s="128" t="e">
        <f>SUM(I159,I170,#REF!,#REF!)</f>
        <v>#REF!</v>
      </c>
      <c r="J146" s="220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</row>
    <row r="147" spans="1:27" ht="12.75" customHeight="1" hidden="1">
      <c r="A147" s="167" t="s">
        <v>343</v>
      </c>
      <c r="B147" s="139" t="s">
        <v>151</v>
      </c>
      <c r="C147" s="221">
        <v>971</v>
      </c>
      <c r="D147" s="138" t="s">
        <v>185</v>
      </c>
      <c r="E147" s="138" t="s">
        <v>307</v>
      </c>
      <c r="F147" s="138" t="s">
        <v>130</v>
      </c>
      <c r="G147" s="165" t="s">
        <v>152</v>
      </c>
      <c r="H147" s="128" t="e">
        <f>SUM(H186,#REF!)</f>
        <v>#REF!</v>
      </c>
      <c r="I147" s="128" t="e">
        <f>SUM(I186,#REF!)</f>
        <v>#REF!</v>
      </c>
      <c r="J147" s="220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</row>
    <row r="148" spans="1:27" ht="9" customHeight="1">
      <c r="A148" s="131" t="s">
        <v>457</v>
      </c>
      <c r="B148" s="222" t="s">
        <v>296</v>
      </c>
      <c r="C148" s="100"/>
      <c r="D148" s="103"/>
      <c r="E148" s="102"/>
      <c r="F148" s="100"/>
      <c r="G148" s="104"/>
      <c r="H148" s="128"/>
      <c r="I148" s="128"/>
      <c r="J148" s="220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</row>
    <row r="149" spans="1:27" ht="12" customHeight="1">
      <c r="A149" s="154" t="s">
        <v>458</v>
      </c>
      <c r="B149" s="175" t="s">
        <v>429</v>
      </c>
      <c r="C149" s="176">
        <v>971</v>
      </c>
      <c r="D149" s="114" t="s">
        <v>185</v>
      </c>
      <c r="E149" s="113" t="s">
        <v>279</v>
      </c>
      <c r="F149" s="113"/>
      <c r="G149" s="112"/>
      <c r="H149" s="156">
        <f>SUM(H151)</f>
        <v>19311.6</v>
      </c>
      <c r="I149" s="156">
        <f>SUM(I151)</f>
        <v>7201.7</v>
      </c>
      <c r="J149" s="220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</row>
    <row r="150" spans="1:27" ht="9.75" customHeight="1">
      <c r="A150" s="177"/>
      <c r="B150" s="185" t="s">
        <v>188</v>
      </c>
      <c r="C150" s="108"/>
      <c r="D150" s="104"/>
      <c r="E150" s="102"/>
      <c r="F150" s="102"/>
      <c r="G150" s="103"/>
      <c r="H150" s="128"/>
      <c r="I150" s="128"/>
      <c r="J150" s="220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</row>
    <row r="151" spans="1:27" ht="12" customHeight="1">
      <c r="A151" s="131" t="s">
        <v>458</v>
      </c>
      <c r="B151" s="330" t="s">
        <v>514</v>
      </c>
      <c r="C151" s="162">
        <v>971</v>
      </c>
      <c r="D151" s="133" t="s">
        <v>185</v>
      </c>
      <c r="E151" s="126" t="s">
        <v>279</v>
      </c>
      <c r="F151" s="134" t="s">
        <v>449</v>
      </c>
      <c r="G151" s="134"/>
      <c r="H151" s="164">
        <v>19311.6</v>
      </c>
      <c r="I151" s="164">
        <v>7201.7</v>
      </c>
      <c r="J151" s="10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</row>
    <row r="152" spans="1:27" ht="11.25" customHeight="1" hidden="1">
      <c r="A152" s="167" t="s">
        <v>186</v>
      </c>
      <c r="B152" s="137" t="s">
        <v>131</v>
      </c>
      <c r="C152" s="212">
        <v>971</v>
      </c>
      <c r="D152" s="165" t="s">
        <v>185</v>
      </c>
      <c r="E152" s="102" t="s">
        <v>279</v>
      </c>
      <c r="F152" s="138" t="s">
        <v>130</v>
      </c>
      <c r="G152" s="118" t="s">
        <v>132</v>
      </c>
      <c r="H152" s="128">
        <f aca="true" t="shared" si="0" ref="H152:I154">SUM(H153)</f>
        <v>14402</v>
      </c>
      <c r="I152" s="128">
        <f t="shared" si="0"/>
        <v>14402</v>
      </c>
      <c r="J152" s="220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</row>
    <row r="153" spans="1:27" ht="12.75" customHeight="1" hidden="1">
      <c r="A153" s="167" t="s">
        <v>186</v>
      </c>
      <c r="B153" s="166" t="s">
        <v>335</v>
      </c>
      <c r="C153" s="117">
        <v>971</v>
      </c>
      <c r="D153" s="165" t="s">
        <v>185</v>
      </c>
      <c r="E153" s="102" t="s">
        <v>279</v>
      </c>
      <c r="F153" s="138" t="s">
        <v>130</v>
      </c>
      <c r="G153" s="120" t="s">
        <v>140</v>
      </c>
      <c r="H153" s="128">
        <f t="shared" si="0"/>
        <v>14402</v>
      </c>
      <c r="I153" s="128">
        <f t="shared" si="0"/>
        <v>14402</v>
      </c>
      <c r="J153" s="220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</row>
    <row r="154" spans="1:27" ht="12.75" customHeight="1" hidden="1">
      <c r="A154" s="214" t="s">
        <v>186</v>
      </c>
      <c r="B154" s="211" t="s">
        <v>333</v>
      </c>
      <c r="C154" s="204">
        <v>971</v>
      </c>
      <c r="D154" s="169" t="s">
        <v>185</v>
      </c>
      <c r="E154" s="138" t="s">
        <v>279</v>
      </c>
      <c r="F154" s="138" t="s">
        <v>130</v>
      </c>
      <c r="G154" s="165" t="s">
        <v>145</v>
      </c>
      <c r="H154" s="130">
        <f t="shared" si="0"/>
        <v>14402</v>
      </c>
      <c r="I154" s="130">
        <f t="shared" si="0"/>
        <v>14402</v>
      </c>
      <c r="J154" s="220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</row>
    <row r="155" spans="1:27" ht="12.75" customHeight="1" hidden="1">
      <c r="A155" s="140" t="s">
        <v>187</v>
      </c>
      <c r="B155" s="124" t="s">
        <v>352</v>
      </c>
      <c r="C155" s="132">
        <v>971</v>
      </c>
      <c r="D155" s="133" t="s">
        <v>185</v>
      </c>
      <c r="E155" s="126" t="s">
        <v>279</v>
      </c>
      <c r="F155" s="134" t="s">
        <v>130</v>
      </c>
      <c r="G155" s="163" t="s">
        <v>145</v>
      </c>
      <c r="H155" s="136">
        <v>14402</v>
      </c>
      <c r="I155" s="136">
        <v>14402</v>
      </c>
      <c r="J155" s="223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</row>
    <row r="156" spans="1:27" ht="13.5" customHeight="1" hidden="1">
      <c r="A156" s="177" t="s">
        <v>190</v>
      </c>
      <c r="B156" s="185" t="s">
        <v>189</v>
      </c>
      <c r="C156" s="108">
        <v>971</v>
      </c>
      <c r="D156" s="104" t="s">
        <v>185</v>
      </c>
      <c r="E156" s="102" t="s">
        <v>280</v>
      </c>
      <c r="F156" s="102"/>
      <c r="G156" s="103"/>
      <c r="H156" s="128">
        <f>SUM(H157)</f>
        <v>0</v>
      </c>
      <c r="I156" s="128">
        <f>SUM(I157)</f>
        <v>0</v>
      </c>
      <c r="J156" s="220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</row>
    <row r="157" spans="1:27" ht="12.75" customHeight="1" hidden="1">
      <c r="A157" s="122" t="s">
        <v>190</v>
      </c>
      <c r="B157" s="183" t="s">
        <v>129</v>
      </c>
      <c r="C157" s="162">
        <v>971</v>
      </c>
      <c r="D157" s="125" t="s">
        <v>185</v>
      </c>
      <c r="E157" s="126" t="s">
        <v>280</v>
      </c>
      <c r="F157" s="126" t="s">
        <v>130</v>
      </c>
      <c r="G157" s="134"/>
      <c r="H157" s="164">
        <v>0</v>
      </c>
      <c r="I157" s="164">
        <v>0</v>
      </c>
      <c r="J157" s="10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</row>
    <row r="158" spans="1:27" ht="12.75" customHeight="1" hidden="1">
      <c r="A158" s="167" t="s">
        <v>190</v>
      </c>
      <c r="B158" s="166" t="s">
        <v>147</v>
      </c>
      <c r="C158" s="212">
        <v>971</v>
      </c>
      <c r="D158" s="165" t="s">
        <v>185</v>
      </c>
      <c r="E158" s="138" t="s">
        <v>280</v>
      </c>
      <c r="F158" s="138" t="s">
        <v>130</v>
      </c>
      <c r="G158" s="118" t="s">
        <v>148</v>
      </c>
      <c r="H158" s="121">
        <f>SUM(H159)</f>
        <v>92</v>
      </c>
      <c r="I158" s="121">
        <f>SUM(I159)</f>
        <v>92</v>
      </c>
      <c r="J158" s="220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</row>
    <row r="159" spans="1:27" s="8" customFormat="1" ht="12.75" customHeight="1" hidden="1">
      <c r="A159" s="107" t="s">
        <v>191</v>
      </c>
      <c r="B159" s="139" t="s">
        <v>149</v>
      </c>
      <c r="C159" s="221">
        <v>971</v>
      </c>
      <c r="D159" s="138" t="s">
        <v>185</v>
      </c>
      <c r="E159" s="102" t="s">
        <v>280</v>
      </c>
      <c r="F159" s="138" t="s">
        <v>130</v>
      </c>
      <c r="G159" s="165" t="s">
        <v>150</v>
      </c>
      <c r="H159" s="121">
        <f>SUM(H160)</f>
        <v>92</v>
      </c>
      <c r="I159" s="121">
        <f>SUM(I160)</f>
        <v>92</v>
      </c>
      <c r="J159" s="223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</row>
    <row r="160" spans="1:27" s="8" customFormat="1" ht="12.75" customHeight="1" hidden="1">
      <c r="A160" s="122" t="s">
        <v>191</v>
      </c>
      <c r="B160" s="124" t="s">
        <v>352</v>
      </c>
      <c r="C160" s="206">
        <v>971</v>
      </c>
      <c r="D160" s="134" t="s">
        <v>185</v>
      </c>
      <c r="E160" s="126" t="s">
        <v>280</v>
      </c>
      <c r="F160" s="134" t="s">
        <v>130</v>
      </c>
      <c r="G160" s="133" t="s">
        <v>150</v>
      </c>
      <c r="H160" s="136">
        <v>92</v>
      </c>
      <c r="I160" s="136">
        <v>92</v>
      </c>
      <c r="J160" s="223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</row>
    <row r="161" spans="1:27" ht="13.5" customHeight="1" hidden="1">
      <c r="A161" s="177"/>
      <c r="B161" s="185"/>
      <c r="C161" s="108"/>
      <c r="D161" s="104"/>
      <c r="E161" s="102"/>
      <c r="F161" s="102"/>
      <c r="G161" s="103"/>
      <c r="H161" s="128"/>
      <c r="I161" s="128"/>
      <c r="J161" s="220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</row>
    <row r="162" spans="1:27" ht="12.75" customHeight="1" hidden="1">
      <c r="A162" s="122"/>
      <c r="B162" s="178"/>
      <c r="C162" s="162"/>
      <c r="D162" s="125"/>
      <c r="E162" s="126"/>
      <c r="F162" s="126"/>
      <c r="G162" s="149"/>
      <c r="H162" s="164"/>
      <c r="I162" s="164"/>
      <c r="J162" s="10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</row>
    <row r="163" spans="1:27" ht="12.75" customHeight="1" hidden="1">
      <c r="A163" s="167" t="s">
        <v>193</v>
      </c>
      <c r="B163" s="137" t="s">
        <v>131</v>
      </c>
      <c r="C163" s="212">
        <v>971</v>
      </c>
      <c r="D163" s="165" t="s">
        <v>185</v>
      </c>
      <c r="E163" s="102" t="s">
        <v>281</v>
      </c>
      <c r="F163" s="138" t="s">
        <v>130</v>
      </c>
      <c r="G163" s="118" t="s">
        <v>132</v>
      </c>
      <c r="H163" s="128">
        <f>SUM(H164)</f>
        <v>2441</v>
      </c>
      <c r="I163" s="128">
        <f>SUM(I164)</f>
        <v>2441</v>
      </c>
      <c r="J163" s="220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</row>
    <row r="164" spans="1:27" ht="12.75" customHeight="1" hidden="1">
      <c r="A164" s="116" t="s">
        <v>193</v>
      </c>
      <c r="B164" s="166" t="s">
        <v>335</v>
      </c>
      <c r="C164" s="117">
        <v>971</v>
      </c>
      <c r="D164" s="165" t="s">
        <v>185</v>
      </c>
      <c r="E164" s="102" t="s">
        <v>281</v>
      </c>
      <c r="F164" s="138" t="s">
        <v>130</v>
      </c>
      <c r="G164" s="120" t="s">
        <v>140</v>
      </c>
      <c r="H164" s="128">
        <f>SUM(H165,H167)</f>
        <v>2441</v>
      </c>
      <c r="I164" s="128">
        <f>SUM(I165,I167)</f>
        <v>2441</v>
      </c>
      <c r="J164" s="220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</row>
    <row r="165" spans="1:27" ht="12.75" customHeight="1" hidden="1">
      <c r="A165" s="116" t="s">
        <v>308</v>
      </c>
      <c r="B165" s="139" t="s">
        <v>332</v>
      </c>
      <c r="C165" s="117">
        <v>971</v>
      </c>
      <c r="D165" s="120" t="s">
        <v>185</v>
      </c>
      <c r="E165" s="138" t="s">
        <v>281</v>
      </c>
      <c r="F165" s="119" t="s">
        <v>130</v>
      </c>
      <c r="G165" s="165" t="s">
        <v>144</v>
      </c>
      <c r="H165" s="128">
        <f>SUM(H166)</f>
        <v>650</v>
      </c>
      <c r="I165" s="128">
        <f>SUM(I166)</f>
        <v>650</v>
      </c>
      <c r="J165" s="220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</row>
    <row r="166" spans="1:27" ht="12.75" customHeight="1" hidden="1">
      <c r="A166" s="131" t="s">
        <v>308</v>
      </c>
      <c r="B166" s="124" t="s">
        <v>352</v>
      </c>
      <c r="C166" s="132">
        <v>971</v>
      </c>
      <c r="D166" s="133" t="s">
        <v>185</v>
      </c>
      <c r="E166" s="126" t="s">
        <v>281</v>
      </c>
      <c r="F166" s="134" t="s">
        <v>130</v>
      </c>
      <c r="G166" s="163" t="s">
        <v>144</v>
      </c>
      <c r="H166" s="136">
        <v>650</v>
      </c>
      <c r="I166" s="136">
        <v>650</v>
      </c>
      <c r="J166" s="220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</row>
    <row r="167" spans="1:27" ht="12.75" customHeight="1" hidden="1">
      <c r="A167" s="167" t="s">
        <v>319</v>
      </c>
      <c r="B167" s="139" t="s">
        <v>333</v>
      </c>
      <c r="C167" s="212">
        <v>971</v>
      </c>
      <c r="D167" s="120" t="s">
        <v>185</v>
      </c>
      <c r="E167" s="138" t="s">
        <v>281</v>
      </c>
      <c r="F167" s="119" t="s">
        <v>130</v>
      </c>
      <c r="G167" s="165" t="s">
        <v>145</v>
      </c>
      <c r="H167" s="121">
        <f>SUM(H168)</f>
        <v>1791</v>
      </c>
      <c r="I167" s="121">
        <f>SUM(I168)</f>
        <v>1791</v>
      </c>
      <c r="J167" s="220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</row>
    <row r="168" spans="1:27" s="8" customFormat="1" ht="12.75" customHeight="1" hidden="1">
      <c r="A168" s="131" t="s">
        <v>319</v>
      </c>
      <c r="B168" s="124" t="s">
        <v>352</v>
      </c>
      <c r="C168" s="132">
        <v>971</v>
      </c>
      <c r="D168" s="133" t="s">
        <v>185</v>
      </c>
      <c r="E168" s="134" t="s">
        <v>281</v>
      </c>
      <c r="F168" s="134" t="s">
        <v>130</v>
      </c>
      <c r="G168" s="163" t="s">
        <v>145</v>
      </c>
      <c r="H168" s="136">
        <v>1791</v>
      </c>
      <c r="I168" s="136">
        <v>1791</v>
      </c>
      <c r="J168" s="223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</row>
    <row r="169" spans="1:27" s="8" customFormat="1" ht="12.75" customHeight="1" hidden="1">
      <c r="A169" s="107" t="s">
        <v>309</v>
      </c>
      <c r="B169" s="210" t="s">
        <v>147</v>
      </c>
      <c r="C169" s="100">
        <v>971</v>
      </c>
      <c r="D169" s="112" t="s">
        <v>185</v>
      </c>
      <c r="E169" s="102" t="s">
        <v>281</v>
      </c>
      <c r="F169" s="102" t="s">
        <v>130</v>
      </c>
      <c r="G169" s="112" t="s">
        <v>148</v>
      </c>
      <c r="H169" s="128">
        <f>SUM(H170)</f>
        <v>1447</v>
      </c>
      <c r="I169" s="128">
        <f>SUM(I170)</f>
        <v>1447</v>
      </c>
      <c r="J169" s="223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</row>
    <row r="170" spans="1:27" s="8" customFormat="1" ht="12.75" customHeight="1" hidden="1">
      <c r="A170" s="167" t="s">
        <v>309</v>
      </c>
      <c r="B170" s="139" t="s">
        <v>149</v>
      </c>
      <c r="C170" s="221">
        <v>971</v>
      </c>
      <c r="D170" s="138" t="s">
        <v>185</v>
      </c>
      <c r="E170" s="102" t="s">
        <v>281</v>
      </c>
      <c r="F170" s="138" t="s">
        <v>130</v>
      </c>
      <c r="G170" s="165" t="s">
        <v>150</v>
      </c>
      <c r="H170" s="128">
        <f>SUM(H171)</f>
        <v>1447</v>
      </c>
      <c r="I170" s="128">
        <f>SUM(I171)</f>
        <v>1447</v>
      </c>
      <c r="J170" s="223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</row>
    <row r="171" spans="1:27" s="8" customFormat="1" ht="12" customHeight="1" hidden="1">
      <c r="A171" s="131" t="s">
        <v>310</v>
      </c>
      <c r="B171" s="124" t="s">
        <v>352</v>
      </c>
      <c r="C171" s="132">
        <v>971</v>
      </c>
      <c r="D171" s="149" t="s">
        <v>185</v>
      </c>
      <c r="E171" s="126" t="s">
        <v>281</v>
      </c>
      <c r="F171" s="134" t="s">
        <v>130</v>
      </c>
      <c r="G171" s="163" t="s">
        <v>150</v>
      </c>
      <c r="H171" s="136">
        <v>1447</v>
      </c>
      <c r="I171" s="136">
        <v>1447</v>
      </c>
      <c r="J171" s="223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</row>
    <row r="172" spans="1:27" s="8" customFormat="1" ht="12" customHeight="1">
      <c r="A172" s="131" t="s">
        <v>459</v>
      </c>
      <c r="B172" s="212" t="s">
        <v>442</v>
      </c>
      <c r="C172" s="100">
        <v>971</v>
      </c>
      <c r="D172" s="165" t="s">
        <v>185</v>
      </c>
      <c r="E172" s="102" t="s">
        <v>280</v>
      </c>
      <c r="F172" s="138"/>
      <c r="G172" s="118"/>
      <c r="H172" s="128">
        <f>H173</f>
        <v>1354.9</v>
      </c>
      <c r="I172" s="128">
        <f>I173</f>
        <v>133.1</v>
      </c>
      <c r="J172" s="223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</row>
    <row r="173" spans="1:27" s="8" customFormat="1" ht="12" customHeight="1">
      <c r="A173" s="131" t="s">
        <v>459</v>
      </c>
      <c r="B173" s="330" t="s">
        <v>514</v>
      </c>
      <c r="C173" s="162">
        <v>971</v>
      </c>
      <c r="D173" s="133" t="s">
        <v>185</v>
      </c>
      <c r="E173" s="126" t="s">
        <v>280</v>
      </c>
      <c r="F173" s="134" t="s">
        <v>449</v>
      </c>
      <c r="G173" s="135"/>
      <c r="H173" s="164">
        <v>1354.9</v>
      </c>
      <c r="I173" s="164">
        <v>133.1</v>
      </c>
      <c r="J173" s="223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</row>
    <row r="174" spans="1:27" s="8" customFormat="1" ht="12.75" customHeight="1">
      <c r="A174" s="167" t="s">
        <v>460</v>
      </c>
      <c r="B174" s="175" t="s">
        <v>192</v>
      </c>
      <c r="C174" s="221">
        <v>971</v>
      </c>
      <c r="D174" s="104" t="s">
        <v>185</v>
      </c>
      <c r="E174" s="138" t="s">
        <v>427</v>
      </c>
      <c r="F174" s="119"/>
      <c r="G174" s="118"/>
      <c r="H174" s="128">
        <f>SUM(H175)</f>
        <v>300</v>
      </c>
      <c r="I174" s="128">
        <f>SUM(I175)</f>
        <v>125.3</v>
      </c>
      <c r="J174" s="220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</row>
    <row r="175" spans="1:27" s="8" customFormat="1" ht="12.75" customHeight="1">
      <c r="A175" s="131" t="s">
        <v>460</v>
      </c>
      <c r="B175" s="330" t="s">
        <v>514</v>
      </c>
      <c r="C175" s="162">
        <v>971</v>
      </c>
      <c r="D175" s="125" t="s">
        <v>185</v>
      </c>
      <c r="E175" s="134" t="s">
        <v>427</v>
      </c>
      <c r="F175" s="134" t="s">
        <v>449</v>
      </c>
      <c r="G175" s="135"/>
      <c r="H175" s="164">
        <v>300</v>
      </c>
      <c r="I175" s="164">
        <v>125.3</v>
      </c>
      <c r="J175" s="106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</row>
    <row r="176" spans="1:27" s="8" customFormat="1" ht="12.75" customHeight="1" hidden="1">
      <c r="A176" s="167" t="s">
        <v>194</v>
      </c>
      <c r="B176" s="139" t="s">
        <v>131</v>
      </c>
      <c r="C176" s="212">
        <v>971</v>
      </c>
      <c r="D176" s="165" t="s">
        <v>185</v>
      </c>
      <c r="E176" s="138" t="s">
        <v>282</v>
      </c>
      <c r="F176" s="138" t="s">
        <v>130</v>
      </c>
      <c r="G176" s="165" t="s">
        <v>132</v>
      </c>
      <c r="H176" s="128">
        <f aca="true" t="shared" si="1" ref="H176:I178">SUM(H177)</f>
        <v>260</v>
      </c>
      <c r="I176" s="128">
        <f t="shared" si="1"/>
        <v>260</v>
      </c>
      <c r="J176" s="220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</row>
    <row r="177" spans="1:27" s="8" customFormat="1" ht="12.75" customHeight="1" hidden="1">
      <c r="A177" s="107" t="s">
        <v>321</v>
      </c>
      <c r="B177" s="166" t="s">
        <v>335</v>
      </c>
      <c r="C177" s="129">
        <v>971</v>
      </c>
      <c r="D177" s="103" t="s">
        <v>185</v>
      </c>
      <c r="E177" s="102" t="s">
        <v>282</v>
      </c>
      <c r="F177" s="102" t="s">
        <v>130</v>
      </c>
      <c r="G177" s="114" t="s">
        <v>140</v>
      </c>
      <c r="H177" s="128">
        <f t="shared" si="1"/>
        <v>260</v>
      </c>
      <c r="I177" s="128">
        <f t="shared" si="1"/>
        <v>260</v>
      </c>
      <c r="J177" s="220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</row>
    <row r="178" spans="1:27" s="8" customFormat="1" ht="14.25" customHeight="1" hidden="1">
      <c r="A178" s="214" t="s">
        <v>322</v>
      </c>
      <c r="B178" s="211" t="s">
        <v>10</v>
      </c>
      <c r="C178" s="204">
        <v>971</v>
      </c>
      <c r="D178" s="169" t="s">
        <v>185</v>
      </c>
      <c r="E178" s="138" t="s">
        <v>282</v>
      </c>
      <c r="F178" s="138" t="s">
        <v>130</v>
      </c>
      <c r="G178" s="165" t="s">
        <v>160</v>
      </c>
      <c r="H178" s="130">
        <f t="shared" si="1"/>
        <v>260</v>
      </c>
      <c r="I178" s="130">
        <f t="shared" si="1"/>
        <v>260</v>
      </c>
      <c r="J178" s="220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</row>
    <row r="179" spans="1:27" s="8" customFormat="1" ht="13.5" customHeight="1" hidden="1" thickBot="1">
      <c r="A179" s="186" t="s">
        <v>322</v>
      </c>
      <c r="B179" s="224" t="s">
        <v>352</v>
      </c>
      <c r="C179" s="188">
        <v>971</v>
      </c>
      <c r="D179" s="189" t="s">
        <v>185</v>
      </c>
      <c r="E179" s="189" t="s">
        <v>282</v>
      </c>
      <c r="F179" s="189" t="s">
        <v>130</v>
      </c>
      <c r="G179" s="225" t="s">
        <v>160</v>
      </c>
      <c r="H179" s="191">
        <v>260</v>
      </c>
      <c r="I179" s="191">
        <v>260</v>
      </c>
      <c r="J179" s="223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</row>
    <row r="180" spans="1:27" s="8" customFormat="1" ht="10.5" customHeight="1" hidden="1" thickTop="1">
      <c r="A180" s="192"/>
      <c r="B180" s="193"/>
      <c r="C180" s="194"/>
      <c r="D180" s="149"/>
      <c r="E180" s="149"/>
      <c r="F180" s="149"/>
      <c r="G180" s="149"/>
      <c r="H180" s="195"/>
      <c r="I180" s="195"/>
      <c r="J180" s="223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</row>
    <row r="181" spans="1:27" s="8" customFormat="1" ht="12" customHeight="1" hidden="1" thickBot="1">
      <c r="A181" s="73"/>
      <c r="B181" s="196"/>
      <c r="C181" s="197"/>
      <c r="D181" s="78"/>
      <c r="E181" s="78"/>
      <c r="F181" s="79"/>
      <c r="G181" s="75"/>
      <c r="H181" s="198" t="s">
        <v>298</v>
      </c>
      <c r="I181" s="198" t="s">
        <v>298</v>
      </c>
      <c r="J181" s="223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</row>
    <row r="182" spans="1:27" s="8" customFormat="1" ht="12" customHeight="1" hidden="1">
      <c r="A182" s="81" t="s">
        <v>23</v>
      </c>
      <c r="B182" s="82" t="s">
        <v>0</v>
      </c>
      <c r="C182" s="83" t="s">
        <v>99</v>
      </c>
      <c r="D182" s="84" t="s">
        <v>99</v>
      </c>
      <c r="E182" s="83" t="s">
        <v>99</v>
      </c>
      <c r="F182" s="85" t="s">
        <v>99</v>
      </c>
      <c r="G182" s="84"/>
      <c r="H182" s="84" t="s">
        <v>345</v>
      </c>
      <c r="I182" s="84" t="s">
        <v>345</v>
      </c>
      <c r="J182" s="223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</row>
    <row r="183" spans="1:27" s="8" customFormat="1" ht="12" customHeight="1" hidden="1">
      <c r="A183" s="87" t="s">
        <v>24</v>
      </c>
      <c r="B183" s="88"/>
      <c r="C183" s="89" t="s">
        <v>105</v>
      </c>
      <c r="D183" s="90" t="s">
        <v>413</v>
      </c>
      <c r="E183" s="89" t="s">
        <v>121</v>
      </c>
      <c r="F183" s="91" t="s">
        <v>100</v>
      </c>
      <c r="G183" s="90" t="s">
        <v>410</v>
      </c>
      <c r="H183" s="90" t="s">
        <v>433</v>
      </c>
      <c r="I183" s="90" t="s">
        <v>433</v>
      </c>
      <c r="J183" s="223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</row>
    <row r="184" spans="1:27" s="8" customFormat="1" ht="12" customHeight="1" hidden="1" thickBot="1">
      <c r="A184" s="92"/>
      <c r="B184" s="93"/>
      <c r="C184" s="94"/>
      <c r="D184" s="95" t="s">
        <v>414</v>
      </c>
      <c r="E184" s="96" t="s">
        <v>1</v>
      </c>
      <c r="F184" s="97" t="s">
        <v>101</v>
      </c>
      <c r="G184" s="95"/>
      <c r="H184" s="95" t="s">
        <v>297</v>
      </c>
      <c r="I184" s="95" t="s">
        <v>297</v>
      </c>
      <c r="J184" s="223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</row>
    <row r="185" spans="1:27" s="8" customFormat="1" ht="13.5" customHeight="1" hidden="1">
      <c r="A185" s="167" t="s">
        <v>320</v>
      </c>
      <c r="B185" s="166" t="s">
        <v>147</v>
      </c>
      <c r="C185" s="221">
        <v>971</v>
      </c>
      <c r="D185" s="138" t="s">
        <v>185</v>
      </c>
      <c r="E185" s="138" t="s">
        <v>282</v>
      </c>
      <c r="F185" s="138" t="s">
        <v>130</v>
      </c>
      <c r="G185" s="165" t="s">
        <v>148</v>
      </c>
      <c r="H185" s="128">
        <f>SUM(H186)</f>
        <v>40</v>
      </c>
      <c r="I185" s="128">
        <f>SUM(I186)</f>
        <v>40</v>
      </c>
      <c r="J185" s="223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</row>
    <row r="186" spans="1:27" s="8" customFormat="1" ht="12" customHeight="1" hidden="1">
      <c r="A186" s="167" t="s">
        <v>323</v>
      </c>
      <c r="B186" s="139" t="s">
        <v>151</v>
      </c>
      <c r="C186" s="221">
        <v>971</v>
      </c>
      <c r="D186" s="138" t="s">
        <v>185</v>
      </c>
      <c r="E186" s="138" t="s">
        <v>282</v>
      </c>
      <c r="F186" s="138" t="s">
        <v>130</v>
      </c>
      <c r="G186" s="165" t="s">
        <v>152</v>
      </c>
      <c r="H186" s="128">
        <f>SUM(H187)</f>
        <v>40</v>
      </c>
      <c r="I186" s="128">
        <f>SUM(I187)</f>
        <v>40</v>
      </c>
      <c r="J186" s="223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</row>
    <row r="187" spans="1:27" s="8" customFormat="1" ht="12" customHeight="1" hidden="1">
      <c r="A187" s="131" t="s">
        <v>323</v>
      </c>
      <c r="B187" s="124" t="s">
        <v>352</v>
      </c>
      <c r="C187" s="132">
        <v>971</v>
      </c>
      <c r="D187" s="134" t="s">
        <v>185</v>
      </c>
      <c r="E187" s="126" t="s">
        <v>282</v>
      </c>
      <c r="F187" s="134" t="s">
        <v>130</v>
      </c>
      <c r="G187" s="163" t="s">
        <v>152</v>
      </c>
      <c r="H187" s="136">
        <v>40</v>
      </c>
      <c r="I187" s="136">
        <v>40</v>
      </c>
      <c r="J187" s="223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</row>
    <row r="188" spans="1:27" s="8" customFormat="1" ht="12.75" customHeight="1">
      <c r="A188" s="107" t="s">
        <v>461</v>
      </c>
      <c r="B188" s="86" t="s">
        <v>523</v>
      </c>
      <c r="C188" s="215">
        <v>971</v>
      </c>
      <c r="D188" s="104" t="s">
        <v>185</v>
      </c>
      <c r="E188" s="102" t="s">
        <v>283</v>
      </c>
      <c r="F188" s="119"/>
      <c r="G188" s="118"/>
      <c r="H188" s="128">
        <f>SUM(H189)</f>
        <v>2236.6</v>
      </c>
      <c r="I188" s="128">
        <f>SUM(I189)</f>
        <v>98.4</v>
      </c>
      <c r="J188" s="220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</row>
    <row r="189" spans="1:27" s="8" customFormat="1" ht="12" customHeight="1">
      <c r="A189" s="131" t="s">
        <v>461</v>
      </c>
      <c r="B189" s="328" t="s">
        <v>514</v>
      </c>
      <c r="C189" s="132">
        <v>971</v>
      </c>
      <c r="D189" s="134" t="s">
        <v>185</v>
      </c>
      <c r="E189" s="134" t="s">
        <v>283</v>
      </c>
      <c r="F189" s="134" t="s">
        <v>449</v>
      </c>
      <c r="G189" s="134"/>
      <c r="H189" s="136">
        <v>2236.6</v>
      </c>
      <c r="I189" s="136">
        <v>98.4</v>
      </c>
      <c r="J189" s="106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</row>
    <row r="190" spans="1:27" s="8" customFormat="1" ht="11.25" customHeight="1">
      <c r="A190" s="116" t="s">
        <v>462</v>
      </c>
      <c r="B190" s="171" t="s">
        <v>499</v>
      </c>
      <c r="C190" s="117">
        <v>971</v>
      </c>
      <c r="D190" s="119" t="s">
        <v>185</v>
      </c>
      <c r="E190" s="119" t="s">
        <v>428</v>
      </c>
      <c r="F190" s="119"/>
      <c r="G190" s="119"/>
      <c r="H190" s="121">
        <f>SUM(H193)</f>
        <v>2392</v>
      </c>
      <c r="I190" s="121">
        <f>SUM(I193)</f>
        <v>2277.4</v>
      </c>
      <c r="J190" s="220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</row>
    <row r="191" spans="1:27" s="8" customFormat="1" ht="10.5" customHeight="1">
      <c r="A191" s="107"/>
      <c r="B191" s="185" t="s">
        <v>500</v>
      </c>
      <c r="C191" s="100"/>
      <c r="D191" s="102"/>
      <c r="E191" s="102"/>
      <c r="F191" s="102"/>
      <c r="G191" s="102"/>
      <c r="H191" s="128"/>
      <c r="I191" s="128"/>
      <c r="J191" s="220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</row>
    <row r="192" spans="1:27" s="8" customFormat="1" ht="10.5" customHeight="1" hidden="1">
      <c r="A192" s="177"/>
      <c r="B192" s="185"/>
      <c r="C192" s="108"/>
      <c r="D192" s="104"/>
      <c r="E192" s="102"/>
      <c r="F192" s="102"/>
      <c r="G192" s="103"/>
      <c r="H192" s="128"/>
      <c r="I192" s="128"/>
      <c r="J192" s="220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</row>
    <row r="193" spans="1:27" s="8" customFormat="1" ht="11.25" customHeight="1">
      <c r="A193" s="131" t="s">
        <v>462</v>
      </c>
      <c r="B193" s="330" t="s">
        <v>514</v>
      </c>
      <c r="C193" s="162">
        <v>971</v>
      </c>
      <c r="D193" s="125" t="s">
        <v>185</v>
      </c>
      <c r="E193" s="134" t="s">
        <v>428</v>
      </c>
      <c r="F193" s="134" t="s">
        <v>449</v>
      </c>
      <c r="G193" s="135"/>
      <c r="H193" s="164">
        <v>2392</v>
      </c>
      <c r="I193" s="164">
        <v>2277.4</v>
      </c>
      <c r="J193" s="106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</row>
    <row r="194" spans="1:27" s="8" customFormat="1" ht="11.25" customHeight="1" hidden="1">
      <c r="A194" s="116" t="s">
        <v>276</v>
      </c>
      <c r="B194" s="137" t="s">
        <v>131</v>
      </c>
      <c r="C194" s="212">
        <v>971</v>
      </c>
      <c r="D194" s="165" t="s">
        <v>185</v>
      </c>
      <c r="E194" s="138" t="s">
        <v>284</v>
      </c>
      <c r="F194" s="138" t="s">
        <v>130</v>
      </c>
      <c r="G194" s="118" t="s">
        <v>132</v>
      </c>
      <c r="H194" s="128">
        <f aca="true" t="shared" si="2" ref="H194:I196">SUM(H195)</f>
        <v>2190</v>
      </c>
      <c r="I194" s="128">
        <f t="shared" si="2"/>
        <v>2190</v>
      </c>
      <c r="J194" s="220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</row>
    <row r="195" spans="1:27" s="8" customFormat="1" ht="12" customHeight="1" hidden="1">
      <c r="A195" s="167" t="s">
        <v>276</v>
      </c>
      <c r="B195" s="166" t="s">
        <v>335</v>
      </c>
      <c r="C195" s="117">
        <v>971</v>
      </c>
      <c r="D195" s="165" t="s">
        <v>185</v>
      </c>
      <c r="E195" s="138" t="s">
        <v>284</v>
      </c>
      <c r="F195" s="138" t="s">
        <v>130</v>
      </c>
      <c r="G195" s="120" t="s">
        <v>140</v>
      </c>
      <c r="H195" s="128">
        <f t="shared" si="2"/>
        <v>2190</v>
      </c>
      <c r="I195" s="128">
        <f t="shared" si="2"/>
        <v>2190</v>
      </c>
      <c r="J195" s="220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</row>
    <row r="196" spans="1:27" s="8" customFormat="1" ht="11.25" customHeight="1" hidden="1">
      <c r="A196" s="154" t="s">
        <v>276</v>
      </c>
      <c r="B196" s="211" t="s">
        <v>333</v>
      </c>
      <c r="C196" s="207">
        <v>971</v>
      </c>
      <c r="D196" s="120" t="s">
        <v>185</v>
      </c>
      <c r="E196" s="113" t="s">
        <v>284</v>
      </c>
      <c r="F196" s="119" t="s">
        <v>130</v>
      </c>
      <c r="G196" s="165" t="s">
        <v>145</v>
      </c>
      <c r="H196" s="121">
        <f t="shared" si="2"/>
        <v>2190</v>
      </c>
      <c r="I196" s="121">
        <f t="shared" si="2"/>
        <v>2190</v>
      </c>
      <c r="J196" s="220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</row>
    <row r="197" spans="1:27" s="8" customFormat="1" ht="12.75" customHeight="1" hidden="1">
      <c r="A197" s="131" t="s">
        <v>277</v>
      </c>
      <c r="B197" s="124" t="s">
        <v>352</v>
      </c>
      <c r="C197" s="142">
        <v>971</v>
      </c>
      <c r="D197" s="133" t="s">
        <v>185</v>
      </c>
      <c r="E197" s="134" t="s">
        <v>284</v>
      </c>
      <c r="F197" s="150" t="s">
        <v>130</v>
      </c>
      <c r="G197" s="163" t="s">
        <v>145</v>
      </c>
      <c r="H197" s="145">
        <v>2190</v>
      </c>
      <c r="I197" s="145">
        <v>2190</v>
      </c>
      <c r="J197" s="223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</row>
    <row r="198" spans="1:27" s="8" customFormat="1" ht="12" customHeight="1">
      <c r="A198" s="359" t="s">
        <v>463</v>
      </c>
      <c r="B198" s="393" t="s">
        <v>524</v>
      </c>
      <c r="C198" s="394">
        <v>971</v>
      </c>
      <c r="D198" s="387" t="s">
        <v>185</v>
      </c>
      <c r="E198" s="383" t="s">
        <v>285</v>
      </c>
      <c r="F198" s="383"/>
      <c r="G198" s="227" t="s">
        <v>104</v>
      </c>
      <c r="H198" s="363">
        <f>SUM(H200)</f>
        <v>16905.9</v>
      </c>
      <c r="I198" s="363">
        <f>SUM(I200)</f>
        <v>3447.7</v>
      </c>
      <c r="J198" s="220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</row>
    <row r="199" spans="1:27" s="8" customFormat="1" ht="13.5" customHeight="1">
      <c r="A199" s="360"/>
      <c r="B199" s="372"/>
      <c r="C199" s="395"/>
      <c r="D199" s="388"/>
      <c r="E199" s="384"/>
      <c r="F199" s="384"/>
      <c r="G199" s="227"/>
      <c r="H199" s="364"/>
      <c r="I199" s="364"/>
      <c r="J199" s="220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</row>
    <row r="200" spans="1:27" s="8" customFormat="1" ht="12.75" customHeight="1" thickBot="1">
      <c r="A200" s="339" t="s">
        <v>463</v>
      </c>
      <c r="B200" s="340" t="s">
        <v>514</v>
      </c>
      <c r="C200" s="341">
        <v>971</v>
      </c>
      <c r="D200" s="342" t="s">
        <v>185</v>
      </c>
      <c r="E200" s="342" t="s">
        <v>285</v>
      </c>
      <c r="F200" s="342" t="s">
        <v>449</v>
      </c>
      <c r="G200" s="342"/>
      <c r="H200" s="343">
        <v>16905.9</v>
      </c>
      <c r="I200" s="343">
        <v>3447.7</v>
      </c>
      <c r="J200" s="106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</row>
    <row r="201" spans="1:27" s="8" customFormat="1" ht="12.75" customHeight="1">
      <c r="A201" s="347"/>
      <c r="B201" s="344"/>
      <c r="C201" s="345"/>
      <c r="D201" s="346"/>
      <c r="E201" s="346"/>
      <c r="F201" s="346"/>
      <c r="G201" s="346"/>
      <c r="H201" s="348"/>
      <c r="I201" s="348"/>
      <c r="J201" s="106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</row>
    <row r="202" spans="1:27" s="8" customFormat="1" ht="12.75" customHeight="1" thickBot="1">
      <c r="A202" s="349"/>
      <c r="B202" s="350"/>
      <c r="C202" s="351"/>
      <c r="D202" s="352"/>
      <c r="E202" s="352"/>
      <c r="F202" s="352"/>
      <c r="G202" s="352"/>
      <c r="H202" s="353"/>
      <c r="I202" s="353"/>
      <c r="J202" s="106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</row>
    <row r="203" spans="1:27" s="8" customFormat="1" ht="12.75" customHeight="1">
      <c r="A203" s="81" t="s">
        <v>23</v>
      </c>
      <c r="B203" s="82" t="s">
        <v>0</v>
      </c>
      <c r="C203" s="83" t="s">
        <v>99</v>
      </c>
      <c r="D203" s="84" t="s">
        <v>99</v>
      </c>
      <c r="E203" s="83" t="s">
        <v>99</v>
      </c>
      <c r="F203" s="85" t="s">
        <v>99</v>
      </c>
      <c r="G203" s="84"/>
      <c r="H203" s="84" t="s">
        <v>486</v>
      </c>
      <c r="I203" s="84" t="s">
        <v>488</v>
      </c>
      <c r="J203" s="220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</row>
    <row r="204" spans="1:27" s="8" customFormat="1" ht="12.75" customHeight="1">
      <c r="A204" s="87" t="s">
        <v>24</v>
      </c>
      <c r="B204" s="88"/>
      <c r="C204" s="89" t="s">
        <v>105</v>
      </c>
      <c r="D204" s="90" t="s">
        <v>413</v>
      </c>
      <c r="E204" s="89" t="s">
        <v>121</v>
      </c>
      <c r="F204" s="91" t="s">
        <v>100</v>
      </c>
      <c r="G204" s="90" t="s">
        <v>410</v>
      </c>
      <c r="H204" s="90" t="s">
        <v>487</v>
      </c>
      <c r="I204" s="90" t="s">
        <v>553</v>
      </c>
      <c r="J204" s="220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</row>
    <row r="205" spans="1:27" s="8" customFormat="1" ht="13.5" customHeight="1" thickBot="1">
      <c r="A205" s="92"/>
      <c r="B205" s="93"/>
      <c r="C205" s="94"/>
      <c r="D205" s="95" t="s">
        <v>414</v>
      </c>
      <c r="E205" s="96" t="s">
        <v>1</v>
      </c>
      <c r="F205" s="97" t="s">
        <v>101</v>
      </c>
      <c r="G205" s="95"/>
      <c r="H205" s="95" t="s">
        <v>492</v>
      </c>
      <c r="I205" s="95" t="s">
        <v>493</v>
      </c>
      <c r="J205" s="220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</row>
    <row r="206" spans="1:27" s="8" customFormat="1" ht="14.25" customHeight="1">
      <c r="A206" s="138" t="s">
        <v>208</v>
      </c>
      <c r="B206" s="202" t="s">
        <v>195</v>
      </c>
      <c r="C206" s="212">
        <v>971</v>
      </c>
      <c r="D206" s="104" t="s">
        <v>114</v>
      </c>
      <c r="E206" s="169"/>
      <c r="F206" s="138"/>
      <c r="G206" s="127"/>
      <c r="H206" s="228">
        <f>SUM(H213+H207)</f>
        <v>1903.5</v>
      </c>
      <c r="I206" s="228">
        <f>SUM(I213+I207)</f>
        <v>1064.7999999999997</v>
      </c>
      <c r="J206" s="106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</row>
    <row r="207" spans="1:27" s="8" customFormat="1" ht="13.5" customHeight="1">
      <c r="A207" s="307" t="s">
        <v>209</v>
      </c>
      <c r="B207" s="327" t="s">
        <v>473</v>
      </c>
      <c r="C207" s="308">
        <v>971</v>
      </c>
      <c r="D207" s="103" t="s">
        <v>474</v>
      </c>
      <c r="E207" s="304"/>
      <c r="F207" s="305"/>
      <c r="G207" s="306"/>
      <c r="H207" s="130">
        <f>SUM(H208)</f>
        <v>63.5</v>
      </c>
      <c r="I207" s="130">
        <f>SUM(I208)</f>
        <v>0</v>
      </c>
      <c r="J207" s="106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</row>
    <row r="208" spans="1:27" s="8" customFormat="1" ht="12.75" customHeight="1">
      <c r="A208" s="116" t="s">
        <v>211</v>
      </c>
      <c r="B208" s="176" t="s">
        <v>482</v>
      </c>
      <c r="C208" s="117">
        <v>971</v>
      </c>
      <c r="D208" s="119" t="s">
        <v>474</v>
      </c>
      <c r="E208" s="118" t="s">
        <v>475</v>
      </c>
      <c r="F208" s="119"/>
      <c r="G208" s="118"/>
      <c r="H208" s="121">
        <f>SUM(H212)</f>
        <v>63.5</v>
      </c>
      <c r="I208" s="121">
        <f>SUM(I212)</f>
        <v>0</v>
      </c>
      <c r="J208" s="106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</row>
    <row r="209" spans="1:27" s="8" customFormat="1" ht="12" customHeight="1">
      <c r="A209" s="109"/>
      <c r="B209" s="176" t="s">
        <v>483</v>
      </c>
      <c r="C209" s="129"/>
      <c r="D209" s="113"/>
      <c r="E209" s="112"/>
      <c r="F209" s="113"/>
      <c r="G209" s="112"/>
      <c r="H209" s="208"/>
      <c r="I209" s="208"/>
      <c r="J209" s="106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</row>
    <row r="210" spans="1:27" s="8" customFormat="1" ht="12" customHeight="1">
      <c r="A210" s="109"/>
      <c r="B210" s="176" t="s">
        <v>484</v>
      </c>
      <c r="C210" s="172"/>
      <c r="D210" s="159"/>
      <c r="E210" s="149"/>
      <c r="F210" s="159"/>
      <c r="G210" s="149"/>
      <c r="H210" s="208"/>
      <c r="I210" s="208"/>
      <c r="J210" s="106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</row>
    <row r="211" spans="1:27" s="8" customFormat="1" ht="11.25" customHeight="1">
      <c r="A211" s="122"/>
      <c r="B211" s="108" t="s">
        <v>485</v>
      </c>
      <c r="C211" s="162"/>
      <c r="D211" s="126"/>
      <c r="E211" s="125"/>
      <c r="F211" s="126"/>
      <c r="G211" s="125"/>
      <c r="H211" s="164"/>
      <c r="I211" s="164"/>
      <c r="J211" s="106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</row>
    <row r="212" spans="1:27" s="8" customFormat="1" ht="14.25" customHeight="1">
      <c r="A212" s="303" t="s">
        <v>211</v>
      </c>
      <c r="B212" s="328" t="s">
        <v>514</v>
      </c>
      <c r="C212" s="329">
        <v>971</v>
      </c>
      <c r="D212" s="134" t="s">
        <v>474</v>
      </c>
      <c r="E212" s="134" t="s">
        <v>475</v>
      </c>
      <c r="F212" s="134" t="s">
        <v>449</v>
      </c>
      <c r="G212" s="134"/>
      <c r="H212" s="236">
        <v>63.5</v>
      </c>
      <c r="I212" s="236">
        <v>0</v>
      </c>
      <c r="J212" s="106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</row>
    <row r="213" spans="1:27" s="8" customFormat="1" ht="12.75" customHeight="1">
      <c r="A213" s="107" t="s">
        <v>476</v>
      </c>
      <c r="B213" s="123" t="s">
        <v>197</v>
      </c>
      <c r="C213" s="100">
        <v>971</v>
      </c>
      <c r="D213" s="103" t="s">
        <v>115</v>
      </c>
      <c r="E213" s="104"/>
      <c r="F213" s="102"/>
      <c r="G213" s="127"/>
      <c r="H213" s="156">
        <f>H214+H228+H245+H249+H252</f>
        <v>1840</v>
      </c>
      <c r="I213" s="156">
        <f>I214+I228+I245+I249+I252</f>
        <v>1064.7999999999997</v>
      </c>
      <c r="J213" s="106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</row>
    <row r="214" spans="1:27" s="8" customFormat="1" ht="12.75" customHeight="1">
      <c r="A214" s="109" t="s">
        <v>477</v>
      </c>
      <c r="B214" s="229" t="s">
        <v>529</v>
      </c>
      <c r="C214" s="117">
        <v>971</v>
      </c>
      <c r="D214" s="112" t="s">
        <v>115</v>
      </c>
      <c r="E214" s="113" t="s">
        <v>278</v>
      </c>
      <c r="F214" s="113"/>
      <c r="G214" s="112"/>
      <c r="H214" s="121">
        <f>SUM(H216)</f>
        <v>635</v>
      </c>
      <c r="I214" s="121">
        <f>SUM(I216)</f>
        <v>376.9</v>
      </c>
      <c r="J214" s="106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</row>
    <row r="215" spans="1:27" s="8" customFormat="1" ht="10.5" customHeight="1">
      <c r="A215" s="107"/>
      <c r="B215" s="175" t="s">
        <v>200</v>
      </c>
      <c r="C215" s="100"/>
      <c r="D215" s="230"/>
      <c r="E215" s="230"/>
      <c r="F215" s="230"/>
      <c r="G215" s="231"/>
      <c r="H215" s="128"/>
      <c r="I215" s="128"/>
      <c r="J215" s="106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</row>
    <row r="216" spans="1:27" s="8" customFormat="1" ht="12.75" customHeight="1">
      <c r="A216" s="131" t="s">
        <v>477</v>
      </c>
      <c r="B216" s="330" t="s">
        <v>514</v>
      </c>
      <c r="C216" s="132">
        <v>971</v>
      </c>
      <c r="D216" s="133" t="s">
        <v>115</v>
      </c>
      <c r="E216" s="134" t="s">
        <v>278</v>
      </c>
      <c r="F216" s="126" t="s">
        <v>449</v>
      </c>
      <c r="G216" s="125"/>
      <c r="H216" s="136">
        <v>635</v>
      </c>
      <c r="I216" s="136">
        <v>376.9</v>
      </c>
      <c r="J216" s="106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</row>
    <row r="217" spans="1:27" s="8" customFormat="1" ht="12.75" customHeight="1" hidden="1">
      <c r="A217" s="116" t="s">
        <v>198</v>
      </c>
      <c r="B217" s="166" t="s">
        <v>131</v>
      </c>
      <c r="C217" s="212">
        <v>971</v>
      </c>
      <c r="D217" s="118" t="s">
        <v>115</v>
      </c>
      <c r="E217" s="138" t="s">
        <v>278</v>
      </c>
      <c r="F217" s="113" t="s">
        <v>130</v>
      </c>
      <c r="G217" s="112" t="s">
        <v>132</v>
      </c>
      <c r="H217" s="130">
        <f>SUM(H218,H223)</f>
        <v>655</v>
      </c>
      <c r="I217" s="130">
        <f>SUM(I218,I223)</f>
        <v>655</v>
      </c>
      <c r="J217" s="106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</row>
    <row r="218" spans="1:27" s="8" customFormat="1" ht="12.75" customHeight="1" hidden="1">
      <c r="A218" s="116" t="s">
        <v>201</v>
      </c>
      <c r="B218" s="166" t="s">
        <v>335</v>
      </c>
      <c r="C218" s="117">
        <v>971</v>
      </c>
      <c r="D218" s="118" t="s">
        <v>115</v>
      </c>
      <c r="E218" s="138" t="s">
        <v>278</v>
      </c>
      <c r="F218" s="138" t="s">
        <v>130</v>
      </c>
      <c r="G218" s="165" t="s">
        <v>140</v>
      </c>
      <c r="H218" s="128">
        <f>SUM(H219,H220)</f>
        <v>515</v>
      </c>
      <c r="I218" s="128">
        <f>SUM(I219,I220)</f>
        <v>515</v>
      </c>
      <c r="J218" s="106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</row>
    <row r="219" spans="1:27" s="8" customFormat="1" ht="12.75" customHeight="1" hidden="1">
      <c r="A219" s="131" t="s">
        <v>202</v>
      </c>
      <c r="B219" s="144" t="s">
        <v>10</v>
      </c>
      <c r="C219" s="132">
        <v>971</v>
      </c>
      <c r="D219" s="133" t="s">
        <v>115</v>
      </c>
      <c r="E219" s="134" t="s">
        <v>278</v>
      </c>
      <c r="F219" s="134" t="s">
        <v>130</v>
      </c>
      <c r="G219" s="133" t="s">
        <v>160</v>
      </c>
      <c r="H219" s="136">
        <v>275</v>
      </c>
      <c r="I219" s="136">
        <v>275</v>
      </c>
      <c r="J219" s="106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</row>
    <row r="220" spans="1:27" s="8" customFormat="1" ht="12.75" customHeight="1" hidden="1">
      <c r="A220" s="167" t="s">
        <v>311</v>
      </c>
      <c r="B220" s="166" t="s">
        <v>333</v>
      </c>
      <c r="C220" s="212">
        <v>971</v>
      </c>
      <c r="D220" s="165" t="s">
        <v>115</v>
      </c>
      <c r="E220" s="138" t="s">
        <v>278</v>
      </c>
      <c r="F220" s="138" t="s">
        <v>130</v>
      </c>
      <c r="G220" s="165" t="s">
        <v>145</v>
      </c>
      <c r="H220" s="130">
        <f>SUM(H221)</f>
        <v>240</v>
      </c>
      <c r="I220" s="130">
        <f>SUM(I221)</f>
        <v>240</v>
      </c>
      <c r="J220" s="106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</row>
    <row r="221" spans="1:27" s="8" customFormat="1" ht="12" customHeight="1" hidden="1">
      <c r="A221" s="146" t="s">
        <v>312</v>
      </c>
      <c r="B221" s="232" t="s">
        <v>199</v>
      </c>
      <c r="C221" s="148">
        <v>971</v>
      </c>
      <c r="D221" s="135" t="s">
        <v>115</v>
      </c>
      <c r="E221" s="150" t="s">
        <v>278</v>
      </c>
      <c r="F221" s="150" t="s">
        <v>130</v>
      </c>
      <c r="G221" s="135" t="s">
        <v>145</v>
      </c>
      <c r="H221" s="145">
        <v>240</v>
      </c>
      <c r="I221" s="145">
        <v>240</v>
      </c>
      <c r="J221" s="143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</row>
    <row r="222" spans="1:27" s="8" customFormat="1" ht="9.75" customHeight="1" hidden="1">
      <c r="A222" s="177"/>
      <c r="B222" s="183" t="s">
        <v>353</v>
      </c>
      <c r="C222" s="233"/>
      <c r="D222" s="230"/>
      <c r="E222" s="230"/>
      <c r="F222" s="230"/>
      <c r="G222" s="231"/>
      <c r="H222" s="128"/>
      <c r="I222" s="128"/>
      <c r="J222" s="106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</row>
    <row r="223" spans="1:27" s="8" customFormat="1" ht="12" customHeight="1" hidden="1">
      <c r="A223" s="167" t="s">
        <v>305</v>
      </c>
      <c r="B223" s="234" t="s">
        <v>111</v>
      </c>
      <c r="C223" s="212">
        <v>971</v>
      </c>
      <c r="D223" s="165" t="s">
        <v>115</v>
      </c>
      <c r="E223" s="138" t="s">
        <v>278</v>
      </c>
      <c r="F223" s="138" t="s">
        <v>130</v>
      </c>
      <c r="G223" s="165" t="s">
        <v>146</v>
      </c>
      <c r="H223" s="130">
        <f>SUM(H224)</f>
        <v>140</v>
      </c>
      <c r="I223" s="130">
        <f>SUM(I224)</f>
        <v>140</v>
      </c>
      <c r="J223" s="106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</row>
    <row r="224" spans="1:27" s="8" customFormat="1" ht="12" customHeight="1" hidden="1">
      <c r="A224" s="131" t="s">
        <v>313</v>
      </c>
      <c r="B224" s="147" t="s">
        <v>354</v>
      </c>
      <c r="C224" s="132">
        <v>971</v>
      </c>
      <c r="D224" s="133" t="s">
        <v>115</v>
      </c>
      <c r="E224" s="134" t="s">
        <v>278</v>
      </c>
      <c r="F224" s="134" t="s">
        <v>130</v>
      </c>
      <c r="G224" s="133" t="s">
        <v>146</v>
      </c>
      <c r="H224" s="164">
        <v>140</v>
      </c>
      <c r="I224" s="164">
        <v>140</v>
      </c>
      <c r="J224" s="106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</row>
    <row r="225" spans="1:27" s="8" customFormat="1" ht="12" customHeight="1" hidden="1">
      <c r="A225" s="116" t="s">
        <v>203</v>
      </c>
      <c r="B225" s="235" t="s">
        <v>147</v>
      </c>
      <c r="C225" s="212">
        <v>971</v>
      </c>
      <c r="D225" s="118" t="s">
        <v>115</v>
      </c>
      <c r="E225" s="138" t="s">
        <v>278</v>
      </c>
      <c r="F225" s="113" t="s">
        <v>130</v>
      </c>
      <c r="G225" s="165" t="s">
        <v>148</v>
      </c>
      <c r="H225" s="130">
        <f>SUM(H226)</f>
        <v>35</v>
      </c>
      <c r="I225" s="130">
        <f>SUM(I226)</f>
        <v>35</v>
      </c>
      <c r="J225" s="106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</row>
    <row r="226" spans="1:27" s="8" customFormat="1" ht="12" customHeight="1" hidden="1">
      <c r="A226" s="116" t="s">
        <v>206</v>
      </c>
      <c r="B226" s="235" t="s">
        <v>151</v>
      </c>
      <c r="C226" s="212">
        <v>971</v>
      </c>
      <c r="D226" s="118" t="s">
        <v>115</v>
      </c>
      <c r="E226" s="138" t="s">
        <v>278</v>
      </c>
      <c r="F226" s="138" t="s">
        <v>130</v>
      </c>
      <c r="G226" s="165" t="s">
        <v>152</v>
      </c>
      <c r="H226" s="130">
        <f>SUM(H227)</f>
        <v>35</v>
      </c>
      <c r="I226" s="130">
        <f>SUM(I227)</f>
        <v>35</v>
      </c>
      <c r="J226" s="106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</row>
    <row r="227" spans="1:27" s="8" customFormat="1" ht="12" customHeight="1" hidden="1">
      <c r="A227" s="131" t="s">
        <v>207</v>
      </c>
      <c r="B227" s="147" t="s">
        <v>379</v>
      </c>
      <c r="C227" s="132">
        <v>971</v>
      </c>
      <c r="D227" s="133" t="s">
        <v>115</v>
      </c>
      <c r="E227" s="134" t="s">
        <v>278</v>
      </c>
      <c r="F227" s="134" t="s">
        <v>130</v>
      </c>
      <c r="G227" s="133" t="s">
        <v>152</v>
      </c>
      <c r="H227" s="236">
        <v>35</v>
      </c>
      <c r="I227" s="236">
        <v>35</v>
      </c>
      <c r="J227" s="106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</row>
    <row r="228" spans="1:27" s="8" customFormat="1" ht="11.25" customHeight="1">
      <c r="A228" s="109" t="s">
        <v>478</v>
      </c>
      <c r="B228" s="155" t="s">
        <v>204</v>
      </c>
      <c r="C228" s="117">
        <v>971</v>
      </c>
      <c r="D228" s="112" t="s">
        <v>115</v>
      </c>
      <c r="E228" s="113" t="s">
        <v>286</v>
      </c>
      <c r="F228" s="113"/>
      <c r="G228" s="112" t="s">
        <v>104</v>
      </c>
      <c r="H228" s="121">
        <f>SUM(H230)</f>
        <v>695</v>
      </c>
      <c r="I228" s="121">
        <f>SUM(I230)</f>
        <v>397.7</v>
      </c>
      <c r="J228" s="220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</row>
    <row r="229" spans="1:27" s="8" customFormat="1" ht="10.5" customHeight="1">
      <c r="A229" s="107"/>
      <c r="B229" s="129" t="s">
        <v>205</v>
      </c>
      <c r="C229" s="100"/>
      <c r="D229" s="230"/>
      <c r="E229" s="230"/>
      <c r="F229" s="230"/>
      <c r="G229" s="231"/>
      <c r="H229" s="128"/>
      <c r="I229" s="128"/>
      <c r="J229" s="220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</row>
    <row r="230" spans="1:27" s="8" customFormat="1" ht="12.75" customHeight="1">
      <c r="A230" s="131" t="s">
        <v>478</v>
      </c>
      <c r="B230" s="330" t="s">
        <v>514</v>
      </c>
      <c r="C230" s="132">
        <v>971</v>
      </c>
      <c r="D230" s="133" t="s">
        <v>115</v>
      </c>
      <c r="E230" s="134" t="s">
        <v>286</v>
      </c>
      <c r="F230" s="126" t="s">
        <v>449</v>
      </c>
      <c r="G230" s="125" t="s">
        <v>104</v>
      </c>
      <c r="H230" s="136">
        <v>695</v>
      </c>
      <c r="I230" s="136">
        <v>397.7</v>
      </c>
      <c r="J230" s="106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</row>
    <row r="231" spans="1:27" s="8" customFormat="1" ht="12.75" customHeight="1" hidden="1">
      <c r="A231" s="116" t="s">
        <v>203</v>
      </c>
      <c r="B231" s="166" t="s">
        <v>131</v>
      </c>
      <c r="C231" s="212">
        <v>971</v>
      </c>
      <c r="D231" s="118" t="s">
        <v>115</v>
      </c>
      <c r="E231" s="138" t="s">
        <v>286</v>
      </c>
      <c r="F231" s="113" t="s">
        <v>130</v>
      </c>
      <c r="G231" s="112" t="s">
        <v>132</v>
      </c>
      <c r="H231" s="130">
        <f>SUM(H232,H237)</f>
        <v>470</v>
      </c>
      <c r="I231" s="130">
        <f>SUM(I232,I237)</f>
        <v>470</v>
      </c>
      <c r="J231" s="220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</row>
    <row r="232" spans="1:27" s="8" customFormat="1" ht="12.75" customHeight="1" hidden="1">
      <c r="A232" s="116" t="s">
        <v>206</v>
      </c>
      <c r="B232" s="166" t="s">
        <v>335</v>
      </c>
      <c r="C232" s="117">
        <v>971</v>
      </c>
      <c r="D232" s="118" t="s">
        <v>115</v>
      </c>
      <c r="E232" s="138" t="s">
        <v>286</v>
      </c>
      <c r="F232" s="138" t="s">
        <v>130</v>
      </c>
      <c r="G232" s="165" t="s">
        <v>140</v>
      </c>
      <c r="H232" s="128">
        <f>SUM(H233,H234)</f>
        <v>400</v>
      </c>
      <c r="I232" s="128">
        <f>SUM(I233,I234)</f>
        <v>400</v>
      </c>
      <c r="J232" s="220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</row>
    <row r="233" spans="1:27" s="8" customFormat="1" ht="12.75" customHeight="1" hidden="1">
      <c r="A233" s="140" t="s">
        <v>207</v>
      </c>
      <c r="B233" s="144" t="s">
        <v>10</v>
      </c>
      <c r="C233" s="132">
        <v>971</v>
      </c>
      <c r="D233" s="133" t="s">
        <v>115</v>
      </c>
      <c r="E233" s="134" t="s">
        <v>286</v>
      </c>
      <c r="F233" s="134" t="s">
        <v>130</v>
      </c>
      <c r="G233" s="133" t="s">
        <v>160</v>
      </c>
      <c r="H233" s="136">
        <v>30</v>
      </c>
      <c r="I233" s="136">
        <v>30</v>
      </c>
      <c r="J233" s="220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</row>
    <row r="234" spans="1:27" s="8" customFormat="1" ht="12.75" customHeight="1" hidden="1">
      <c r="A234" s="116" t="s">
        <v>314</v>
      </c>
      <c r="B234" s="166" t="s">
        <v>333</v>
      </c>
      <c r="C234" s="212">
        <v>971</v>
      </c>
      <c r="D234" s="165" t="s">
        <v>115</v>
      </c>
      <c r="E234" s="138" t="s">
        <v>286</v>
      </c>
      <c r="F234" s="138" t="s">
        <v>130</v>
      </c>
      <c r="G234" s="165" t="s">
        <v>145</v>
      </c>
      <c r="H234" s="130">
        <f>H235</f>
        <v>370</v>
      </c>
      <c r="I234" s="130">
        <f>I235</f>
        <v>370</v>
      </c>
      <c r="J234" s="220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</row>
    <row r="235" spans="1:27" s="8" customFormat="1" ht="12.75" customHeight="1" hidden="1">
      <c r="A235" s="140" t="s">
        <v>315</v>
      </c>
      <c r="B235" s="232" t="s">
        <v>371</v>
      </c>
      <c r="C235" s="148">
        <v>971</v>
      </c>
      <c r="D235" s="135" t="s">
        <v>115</v>
      </c>
      <c r="E235" s="150" t="s">
        <v>286</v>
      </c>
      <c r="F235" s="150" t="s">
        <v>130</v>
      </c>
      <c r="G235" s="135" t="s">
        <v>145</v>
      </c>
      <c r="H235" s="145">
        <v>370</v>
      </c>
      <c r="I235" s="145">
        <v>370</v>
      </c>
      <c r="J235" s="223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</row>
    <row r="236" spans="1:27" s="8" customFormat="1" ht="10.5" customHeight="1" hidden="1">
      <c r="A236" s="107"/>
      <c r="B236" s="237" t="s">
        <v>353</v>
      </c>
      <c r="C236" s="233"/>
      <c r="D236" s="230"/>
      <c r="E236" s="230"/>
      <c r="F236" s="230"/>
      <c r="G236" s="231"/>
      <c r="H236" s="128"/>
      <c r="I236" s="128"/>
      <c r="J236" s="220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</row>
    <row r="237" spans="1:27" s="8" customFormat="1" ht="12.75" customHeight="1" hidden="1">
      <c r="A237" s="167" t="s">
        <v>303</v>
      </c>
      <c r="B237" s="234" t="s">
        <v>111</v>
      </c>
      <c r="C237" s="212">
        <v>971</v>
      </c>
      <c r="D237" s="165" t="s">
        <v>115</v>
      </c>
      <c r="E237" s="138" t="s">
        <v>286</v>
      </c>
      <c r="F237" s="138" t="s">
        <v>130</v>
      </c>
      <c r="G237" s="165" t="s">
        <v>146</v>
      </c>
      <c r="H237" s="130">
        <f>SUM(H238)</f>
        <v>70</v>
      </c>
      <c r="I237" s="130">
        <f>SUM(I238)</f>
        <v>70</v>
      </c>
      <c r="J237" s="220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</row>
    <row r="238" spans="1:27" s="8" customFormat="1" ht="12" customHeight="1" hidden="1">
      <c r="A238" s="131" t="s">
        <v>304</v>
      </c>
      <c r="B238" s="147" t="s">
        <v>354</v>
      </c>
      <c r="C238" s="142">
        <v>971</v>
      </c>
      <c r="D238" s="133" t="s">
        <v>115</v>
      </c>
      <c r="E238" s="134" t="s">
        <v>286</v>
      </c>
      <c r="F238" s="134" t="s">
        <v>130</v>
      </c>
      <c r="G238" s="133" t="s">
        <v>146</v>
      </c>
      <c r="H238" s="164">
        <v>70</v>
      </c>
      <c r="I238" s="164">
        <v>70</v>
      </c>
      <c r="J238" s="220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</row>
    <row r="239" spans="1:27" s="8" customFormat="1" ht="8.25" customHeight="1" thickBot="1">
      <c r="A239" s="186"/>
      <c r="B239" s="187"/>
      <c r="C239" s="226"/>
      <c r="D239" s="190"/>
      <c r="E239" s="225"/>
      <c r="F239" s="189"/>
      <c r="G239" s="190"/>
      <c r="H239" s="191"/>
      <c r="I239" s="191"/>
      <c r="J239" s="220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</row>
    <row r="240" spans="1:27" s="8" customFormat="1" ht="27" customHeight="1" hidden="1" thickTop="1">
      <c r="A240" s="192"/>
      <c r="B240" s="193"/>
      <c r="C240" s="194"/>
      <c r="D240" s="149"/>
      <c r="E240" s="149"/>
      <c r="F240" s="149"/>
      <c r="G240" s="149"/>
      <c r="H240" s="195"/>
      <c r="I240" s="195"/>
      <c r="J240" s="220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</row>
    <row r="241" spans="1:27" s="8" customFormat="1" ht="10.5" customHeight="1" hidden="1" thickBot="1">
      <c r="A241" s="192"/>
      <c r="B241" s="193"/>
      <c r="C241" s="194"/>
      <c r="D241" s="149"/>
      <c r="E241" s="149"/>
      <c r="F241" s="149"/>
      <c r="G241" s="149"/>
      <c r="H241" s="238"/>
      <c r="I241" s="238"/>
      <c r="J241" s="220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</row>
    <row r="242" spans="1:27" s="8" customFormat="1" ht="12" customHeight="1" hidden="1">
      <c r="A242" s="81"/>
      <c r="B242" s="82"/>
      <c r="C242" s="83"/>
      <c r="D242" s="84"/>
      <c r="E242" s="83"/>
      <c r="F242" s="85"/>
      <c r="G242" s="84"/>
      <c r="H242" s="84"/>
      <c r="I242" s="84"/>
      <c r="J242" s="220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</row>
    <row r="243" spans="1:27" s="8" customFormat="1" ht="12" customHeight="1" hidden="1">
      <c r="A243" s="87"/>
      <c r="B243" s="88"/>
      <c r="C243" s="89"/>
      <c r="D243" s="90"/>
      <c r="E243" s="89"/>
      <c r="F243" s="91"/>
      <c r="G243" s="90"/>
      <c r="H243" s="90"/>
      <c r="I243" s="90"/>
      <c r="J243" s="220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</row>
    <row r="244" spans="1:27" s="8" customFormat="1" ht="12" customHeight="1" hidden="1" thickBot="1">
      <c r="A244" s="92"/>
      <c r="B244" s="93"/>
      <c r="C244" s="94"/>
      <c r="D244" s="95" t="s">
        <v>414</v>
      </c>
      <c r="E244" s="96" t="s">
        <v>1</v>
      </c>
      <c r="F244" s="97" t="s">
        <v>101</v>
      </c>
      <c r="G244" s="95"/>
      <c r="H244" s="95" t="s">
        <v>297</v>
      </c>
      <c r="I244" s="95" t="s">
        <v>297</v>
      </c>
      <c r="J244" s="220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</row>
    <row r="245" spans="1:27" s="8" customFormat="1" ht="12" customHeight="1" thickTop="1">
      <c r="A245" s="109" t="s">
        <v>479</v>
      </c>
      <c r="B245" s="82" t="s">
        <v>373</v>
      </c>
      <c r="C245" s="278">
        <v>971</v>
      </c>
      <c r="D245" s="286" t="s">
        <v>115</v>
      </c>
      <c r="E245" s="284" t="s">
        <v>426</v>
      </c>
      <c r="F245" s="285"/>
      <c r="G245" s="282"/>
      <c r="H245" s="283">
        <f>H248</f>
        <v>160</v>
      </c>
      <c r="I245" s="283">
        <f>I248</f>
        <v>149.3</v>
      </c>
      <c r="J245" s="220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</row>
    <row r="246" spans="1:27" s="8" customFormat="1" ht="12" customHeight="1">
      <c r="A246" s="200"/>
      <c r="B246" s="175" t="s">
        <v>374</v>
      </c>
      <c r="C246" s="279"/>
      <c r="D246" s="90"/>
      <c r="E246" s="89"/>
      <c r="F246" s="91"/>
      <c r="G246" s="89"/>
      <c r="H246" s="280"/>
      <c r="I246" s="280"/>
      <c r="J246" s="220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</row>
    <row r="247" spans="1:27" s="8" customFormat="1" ht="12" customHeight="1">
      <c r="A247" s="276"/>
      <c r="B247" s="185" t="s">
        <v>375</v>
      </c>
      <c r="C247" s="279"/>
      <c r="D247" s="90"/>
      <c r="E247" s="123"/>
      <c r="F247" s="277"/>
      <c r="G247" s="123"/>
      <c r="H247" s="281"/>
      <c r="I247" s="281"/>
      <c r="J247" s="220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</row>
    <row r="248" spans="1:27" s="8" customFormat="1" ht="12" customHeight="1">
      <c r="A248" s="167" t="s">
        <v>479</v>
      </c>
      <c r="B248" s="330" t="s">
        <v>514</v>
      </c>
      <c r="C248" s="301"/>
      <c r="D248" s="134" t="s">
        <v>115</v>
      </c>
      <c r="E248" s="134" t="s">
        <v>426</v>
      </c>
      <c r="F248" s="126" t="s">
        <v>449</v>
      </c>
      <c r="G248" s="125"/>
      <c r="H248" s="136">
        <v>160</v>
      </c>
      <c r="I248" s="136">
        <v>149.3</v>
      </c>
      <c r="J248" s="220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</row>
    <row r="249" spans="1:27" s="8" customFormat="1" ht="12" customHeight="1">
      <c r="A249" s="109" t="s">
        <v>480</v>
      </c>
      <c r="B249" s="175" t="s">
        <v>435</v>
      </c>
      <c r="C249" s="129">
        <v>971</v>
      </c>
      <c r="D249" s="112" t="s">
        <v>115</v>
      </c>
      <c r="E249" s="113" t="s">
        <v>437</v>
      </c>
      <c r="F249" s="113"/>
      <c r="G249" s="112"/>
      <c r="H249" s="156">
        <f>H251</f>
        <v>150</v>
      </c>
      <c r="I249" s="156">
        <f>I251</f>
        <v>44.3</v>
      </c>
      <c r="J249" s="220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</row>
    <row r="250" spans="1:27" s="8" customFormat="1" ht="9.75" customHeight="1">
      <c r="A250" s="109"/>
      <c r="B250" s="175" t="s">
        <v>436</v>
      </c>
      <c r="C250" s="129"/>
      <c r="D250" s="112"/>
      <c r="E250" s="113"/>
      <c r="F250" s="113"/>
      <c r="G250" s="112"/>
      <c r="H250" s="156"/>
      <c r="I250" s="156"/>
      <c r="J250" s="220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</row>
    <row r="251" spans="1:27" s="8" customFormat="1" ht="12" customHeight="1">
      <c r="A251" s="131" t="s">
        <v>480</v>
      </c>
      <c r="B251" s="330" t="s">
        <v>514</v>
      </c>
      <c r="C251" s="132">
        <v>971</v>
      </c>
      <c r="D251" s="133" t="s">
        <v>115</v>
      </c>
      <c r="E251" s="134" t="s">
        <v>437</v>
      </c>
      <c r="F251" s="134" t="s">
        <v>449</v>
      </c>
      <c r="G251" s="218"/>
      <c r="H251" s="136">
        <v>150</v>
      </c>
      <c r="I251" s="136">
        <v>44.3</v>
      </c>
      <c r="J251" s="106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</row>
    <row r="252" spans="1:27" s="8" customFormat="1" ht="12" customHeight="1">
      <c r="A252" s="109" t="s">
        <v>481</v>
      </c>
      <c r="B252" s="175" t="s">
        <v>367</v>
      </c>
      <c r="C252" s="129">
        <v>971</v>
      </c>
      <c r="D252" s="112" t="s">
        <v>115</v>
      </c>
      <c r="E252" s="113" t="s">
        <v>366</v>
      </c>
      <c r="F252" s="113"/>
      <c r="G252" s="112"/>
      <c r="H252" s="156">
        <f>SUM(H255)</f>
        <v>200</v>
      </c>
      <c r="I252" s="156">
        <f>SUM(I255)</f>
        <v>96.6</v>
      </c>
      <c r="J252" s="220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</row>
    <row r="253" spans="1:27" s="8" customFormat="1" ht="11.25" customHeight="1">
      <c r="A253" s="109"/>
      <c r="B253" s="175" t="s">
        <v>369</v>
      </c>
      <c r="C253" s="129"/>
      <c r="D253" s="112"/>
      <c r="E253" s="113"/>
      <c r="F253" s="113"/>
      <c r="G253" s="112"/>
      <c r="H253" s="156"/>
      <c r="I253" s="156"/>
      <c r="J253" s="220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</row>
    <row r="254" spans="1:27" s="8" customFormat="1" ht="11.25" customHeight="1">
      <c r="A254" s="107"/>
      <c r="B254" s="175" t="s">
        <v>368</v>
      </c>
      <c r="C254" s="100"/>
      <c r="D254" s="230"/>
      <c r="E254" s="230"/>
      <c r="F254" s="230"/>
      <c r="G254" s="231"/>
      <c r="H254" s="128"/>
      <c r="I254" s="128"/>
      <c r="J254" s="220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</row>
    <row r="255" spans="1:27" s="8" customFormat="1" ht="12" customHeight="1">
      <c r="A255" s="131" t="s">
        <v>481</v>
      </c>
      <c r="B255" s="330" t="s">
        <v>514</v>
      </c>
      <c r="C255" s="132">
        <v>971</v>
      </c>
      <c r="D255" s="133" t="s">
        <v>115</v>
      </c>
      <c r="E255" s="134" t="s">
        <v>366</v>
      </c>
      <c r="F255" s="126" t="s">
        <v>449</v>
      </c>
      <c r="G255" s="125"/>
      <c r="H255" s="136">
        <v>200</v>
      </c>
      <c r="I255" s="136">
        <v>96.6</v>
      </c>
      <c r="J255" s="106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</row>
    <row r="256" spans="1:27" s="8" customFormat="1" ht="12" customHeight="1" hidden="1">
      <c r="A256" s="116" t="s">
        <v>377</v>
      </c>
      <c r="B256" s="166" t="s">
        <v>131</v>
      </c>
      <c r="C256" s="212">
        <v>971</v>
      </c>
      <c r="D256" s="118" t="s">
        <v>115</v>
      </c>
      <c r="E256" s="138" t="s">
        <v>372</v>
      </c>
      <c r="F256" s="113" t="s">
        <v>130</v>
      </c>
      <c r="G256" s="112" t="s">
        <v>132</v>
      </c>
      <c r="H256" s="130">
        <f>SUM(H257)</f>
        <v>30</v>
      </c>
      <c r="I256" s="130">
        <f>SUM(I257)</f>
        <v>30</v>
      </c>
      <c r="J256" s="220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</row>
    <row r="257" spans="1:27" s="8" customFormat="1" ht="12" customHeight="1" hidden="1">
      <c r="A257" s="167" t="s">
        <v>378</v>
      </c>
      <c r="B257" s="234" t="s">
        <v>111</v>
      </c>
      <c r="C257" s="212">
        <v>971</v>
      </c>
      <c r="D257" s="165" t="s">
        <v>115</v>
      </c>
      <c r="E257" s="113" t="s">
        <v>372</v>
      </c>
      <c r="F257" s="138" t="s">
        <v>130</v>
      </c>
      <c r="G257" s="165" t="s">
        <v>146</v>
      </c>
      <c r="H257" s="130">
        <f>SUM(H258)</f>
        <v>30</v>
      </c>
      <c r="I257" s="130">
        <f>SUM(I258)</f>
        <v>30</v>
      </c>
      <c r="J257" s="220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</row>
    <row r="258" spans="1:27" s="8" customFormat="1" ht="12" customHeight="1" hidden="1">
      <c r="A258" s="131" t="s">
        <v>378</v>
      </c>
      <c r="B258" s="147" t="s">
        <v>376</v>
      </c>
      <c r="C258" s="132">
        <v>971</v>
      </c>
      <c r="D258" s="133" t="s">
        <v>115</v>
      </c>
      <c r="E258" s="134" t="s">
        <v>372</v>
      </c>
      <c r="F258" s="134" t="s">
        <v>130</v>
      </c>
      <c r="G258" s="133" t="s">
        <v>146</v>
      </c>
      <c r="H258" s="164">
        <v>30</v>
      </c>
      <c r="I258" s="164">
        <v>30</v>
      </c>
      <c r="J258" s="220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</row>
    <row r="259" spans="1:27" s="8" customFormat="1" ht="12" customHeight="1" hidden="1">
      <c r="A259" s="116" t="s">
        <v>411</v>
      </c>
      <c r="B259" s="235" t="s">
        <v>147</v>
      </c>
      <c r="C259" s="212">
        <v>971</v>
      </c>
      <c r="D259" s="118" t="s">
        <v>115</v>
      </c>
      <c r="E259" s="138" t="s">
        <v>372</v>
      </c>
      <c r="F259" s="113" t="s">
        <v>130</v>
      </c>
      <c r="G259" s="112" t="s">
        <v>148</v>
      </c>
      <c r="H259" s="130">
        <f>SUM(H260)</f>
        <v>10</v>
      </c>
      <c r="I259" s="130">
        <f>SUM(I260)</f>
        <v>10</v>
      </c>
      <c r="J259" s="220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</row>
    <row r="260" spans="1:27" s="8" customFormat="1" ht="12" customHeight="1" hidden="1">
      <c r="A260" s="167" t="s">
        <v>412</v>
      </c>
      <c r="B260" s="235" t="s">
        <v>151</v>
      </c>
      <c r="C260" s="212">
        <v>971</v>
      </c>
      <c r="D260" s="165" t="s">
        <v>115</v>
      </c>
      <c r="E260" s="113" t="s">
        <v>372</v>
      </c>
      <c r="F260" s="138" t="s">
        <v>130</v>
      </c>
      <c r="G260" s="165" t="s">
        <v>152</v>
      </c>
      <c r="H260" s="130">
        <f>SUM(H261)</f>
        <v>10</v>
      </c>
      <c r="I260" s="130">
        <f>SUM(I261)</f>
        <v>10</v>
      </c>
      <c r="J260" s="220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</row>
    <row r="261" spans="1:27" s="8" customFormat="1" ht="12" customHeight="1" hidden="1">
      <c r="A261" s="131" t="s">
        <v>412</v>
      </c>
      <c r="B261" s="147" t="s">
        <v>379</v>
      </c>
      <c r="C261" s="132">
        <v>971</v>
      </c>
      <c r="D261" s="133" t="s">
        <v>115</v>
      </c>
      <c r="E261" s="134" t="s">
        <v>372</v>
      </c>
      <c r="F261" s="134" t="s">
        <v>130</v>
      </c>
      <c r="G261" s="133" t="s">
        <v>152</v>
      </c>
      <c r="H261" s="164">
        <v>10</v>
      </c>
      <c r="I261" s="164">
        <v>10</v>
      </c>
      <c r="J261" s="220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</row>
    <row r="262" spans="1:27" s="8" customFormat="1" ht="12.75" customHeight="1">
      <c r="A262" s="107" t="s">
        <v>218</v>
      </c>
      <c r="B262" s="123" t="s">
        <v>359</v>
      </c>
      <c r="C262" s="100">
        <v>971</v>
      </c>
      <c r="D262" s="103" t="s">
        <v>118</v>
      </c>
      <c r="E262" s="104"/>
      <c r="F262" s="102"/>
      <c r="G262" s="162"/>
      <c r="H262" s="105">
        <f>SUM(H263)</f>
        <v>3370</v>
      </c>
      <c r="I262" s="105">
        <f>SUM(I263)</f>
        <v>1636.5</v>
      </c>
      <c r="J262" s="220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</row>
    <row r="263" spans="1:27" s="8" customFormat="1" ht="12" customHeight="1">
      <c r="A263" s="167" t="s">
        <v>404</v>
      </c>
      <c r="B263" s="239" t="s">
        <v>210</v>
      </c>
      <c r="C263" s="212">
        <v>971</v>
      </c>
      <c r="D263" s="165" t="s">
        <v>119</v>
      </c>
      <c r="E263" s="104"/>
      <c r="F263" s="102"/>
      <c r="G263" s="162"/>
      <c r="H263" s="130">
        <f>SUM(H264)</f>
        <v>3370</v>
      </c>
      <c r="I263" s="130">
        <f>SUM(I264)</f>
        <v>1636.5</v>
      </c>
      <c r="J263" s="220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</row>
    <row r="264" spans="1:27" s="8" customFormat="1" ht="12" customHeight="1">
      <c r="A264" s="154" t="s">
        <v>404</v>
      </c>
      <c r="B264" s="175" t="s">
        <v>212</v>
      </c>
      <c r="C264" s="129">
        <v>971</v>
      </c>
      <c r="D264" s="112" t="s">
        <v>119</v>
      </c>
      <c r="E264" s="113" t="s">
        <v>430</v>
      </c>
      <c r="F264" s="113"/>
      <c r="G264" s="112"/>
      <c r="H264" s="156">
        <f>SUM(H266)</f>
        <v>3370</v>
      </c>
      <c r="I264" s="156">
        <f>SUM(I266)</f>
        <v>1636.5</v>
      </c>
      <c r="J264" s="220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</row>
    <row r="265" spans="1:27" s="8" customFormat="1" ht="11.25" customHeight="1">
      <c r="A265" s="182"/>
      <c r="B265" s="185" t="s">
        <v>213</v>
      </c>
      <c r="C265" s="100"/>
      <c r="D265" s="240"/>
      <c r="E265" s="230"/>
      <c r="F265" s="230"/>
      <c r="G265" s="231"/>
      <c r="H265" s="128"/>
      <c r="I265" s="128"/>
      <c r="J265" s="220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</row>
    <row r="266" spans="1:27" s="8" customFormat="1" ht="12.75" customHeight="1">
      <c r="A266" s="131" t="s">
        <v>404</v>
      </c>
      <c r="B266" s="330" t="s">
        <v>514</v>
      </c>
      <c r="C266" s="132">
        <v>971</v>
      </c>
      <c r="D266" s="135" t="s">
        <v>119</v>
      </c>
      <c r="E266" s="150" t="s">
        <v>430</v>
      </c>
      <c r="F266" s="134" t="s">
        <v>449</v>
      </c>
      <c r="G266" s="218" t="s">
        <v>104</v>
      </c>
      <c r="H266" s="136">
        <v>3370</v>
      </c>
      <c r="I266" s="136">
        <v>1636.5</v>
      </c>
      <c r="J266" s="106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</row>
    <row r="267" spans="1:27" s="8" customFormat="1" ht="12.75" customHeight="1" hidden="1">
      <c r="A267" s="116" t="s">
        <v>211</v>
      </c>
      <c r="B267" s="166" t="s">
        <v>131</v>
      </c>
      <c r="C267" s="212">
        <v>971</v>
      </c>
      <c r="D267" s="169" t="s">
        <v>119</v>
      </c>
      <c r="E267" s="119" t="s">
        <v>287</v>
      </c>
      <c r="F267" s="241" t="s">
        <v>130</v>
      </c>
      <c r="G267" s="138" t="s">
        <v>132</v>
      </c>
      <c r="H267" s="130">
        <f>SUM(H268,H274)</f>
        <v>1058</v>
      </c>
      <c r="I267" s="130">
        <f>SUM(I268,I274)</f>
        <v>1058</v>
      </c>
      <c r="J267" s="220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</row>
    <row r="268" spans="1:27" s="8" customFormat="1" ht="12.75" customHeight="1" hidden="1">
      <c r="A268" s="116" t="s">
        <v>214</v>
      </c>
      <c r="B268" s="166" t="s">
        <v>335</v>
      </c>
      <c r="C268" s="212">
        <v>971</v>
      </c>
      <c r="D268" s="169" t="s">
        <v>119</v>
      </c>
      <c r="E268" s="119" t="s">
        <v>287</v>
      </c>
      <c r="F268" s="241" t="s">
        <v>130</v>
      </c>
      <c r="G268" s="138" t="s">
        <v>140</v>
      </c>
      <c r="H268" s="128">
        <f>SUM(H269)</f>
        <v>1018</v>
      </c>
      <c r="I268" s="128">
        <f>SUM(I269)</f>
        <v>1018</v>
      </c>
      <c r="J268" s="220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</row>
    <row r="269" spans="1:27" s="8" customFormat="1" ht="12.75" customHeight="1" hidden="1">
      <c r="A269" s="167" t="s">
        <v>301</v>
      </c>
      <c r="B269" s="166" t="s">
        <v>333</v>
      </c>
      <c r="C269" s="212">
        <v>971</v>
      </c>
      <c r="D269" s="169" t="s">
        <v>119</v>
      </c>
      <c r="E269" s="138" t="s">
        <v>287</v>
      </c>
      <c r="F269" s="241" t="s">
        <v>130</v>
      </c>
      <c r="G269" s="165" t="s">
        <v>145</v>
      </c>
      <c r="H269" s="130">
        <f>SUM(H270,H272)</f>
        <v>1018</v>
      </c>
      <c r="I269" s="130">
        <f>SUM(I270,I272)</f>
        <v>1018</v>
      </c>
      <c r="J269" s="220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</row>
    <row r="270" spans="1:27" s="8" customFormat="1" ht="12" customHeight="1" hidden="1">
      <c r="A270" s="157" t="s">
        <v>317</v>
      </c>
      <c r="B270" s="232" t="s">
        <v>215</v>
      </c>
      <c r="C270" s="242">
        <v>971</v>
      </c>
      <c r="D270" s="149" t="s">
        <v>119</v>
      </c>
      <c r="E270" s="159" t="s">
        <v>288</v>
      </c>
      <c r="F270" s="159" t="s">
        <v>130</v>
      </c>
      <c r="G270" s="149" t="s">
        <v>145</v>
      </c>
      <c r="H270" s="208">
        <v>640</v>
      </c>
      <c r="I270" s="208">
        <v>640</v>
      </c>
      <c r="J270" s="223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</row>
    <row r="271" spans="1:27" s="8" customFormat="1" ht="12" customHeight="1" hidden="1">
      <c r="A271" s="177"/>
      <c r="B271" s="237" t="s">
        <v>355</v>
      </c>
      <c r="C271" s="233"/>
      <c r="D271" s="230"/>
      <c r="E271" s="230"/>
      <c r="F271" s="230"/>
      <c r="G271" s="231"/>
      <c r="H271" s="128"/>
      <c r="I271" s="128"/>
      <c r="J271" s="220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</row>
    <row r="272" spans="1:27" s="8" customFormat="1" ht="14.25" customHeight="1" hidden="1">
      <c r="A272" s="157" t="s">
        <v>318</v>
      </c>
      <c r="B272" s="232" t="s">
        <v>360</v>
      </c>
      <c r="C272" s="148">
        <v>971</v>
      </c>
      <c r="D272" s="149" t="s">
        <v>119</v>
      </c>
      <c r="E272" s="159" t="s">
        <v>289</v>
      </c>
      <c r="F272" s="159" t="s">
        <v>130</v>
      </c>
      <c r="G272" s="149" t="s">
        <v>145</v>
      </c>
      <c r="H272" s="208">
        <v>378</v>
      </c>
      <c r="I272" s="208">
        <v>378</v>
      </c>
      <c r="J272" s="223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</row>
    <row r="273" spans="1:27" s="8" customFormat="1" ht="12" customHeight="1" hidden="1">
      <c r="A273" s="177"/>
      <c r="B273" s="243" t="s">
        <v>353</v>
      </c>
      <c r="C273" s="233"/>
      <c r="D273" s="230"/>
      <c r="E273" s="230"/>
      <c r="F273" s="230"/>
      <c r="G273" s="231"/>
      <c r="H273" s="128"/>
      <c r="I273" s="128"/>
      <c r="J273" s="220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</row>
    <row r="274" spans="1:27" s="8" customFormat="1" ht="12.75" customHeight="1" hidden="1">
      <c r="A274" s="167" t="s">
        <v>216</v>
      </c>
      <c r="B274" s="234" t="s">
        <v>111</v>
      </c>
      <c r="C274" s="212">
        <v>971</v>
      </c>
      <c r="D274" s="169" t="s">
        <v>119</v>
      </c>
      <c r="E274" s="138" t="s">
        <v>287</v>
      </c>
      <c r="F274" s="241" t="s">
        <v>130</v>
      </c>
      <c r="G274" s="165" t="s">
        <v>146</v>
      </c>
      <c r="H274" s="130">
        <f>SUM(H275)</f>
        <v>40</v>
      </c>
      <c r="I274" s="130">
        <f>SUM(I275)</f>
        <v>40</v>
      </c>
      <c r="J274" s="220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</row>
    <row r="275" spans="1:27" s="8" customFormat="1" ht="12.75" customHeight="1" hidden="1">
      <c r="A275" s="131" t="s">
        <v>302</v>
      </c>
      <c r="B275" s="147" t="s">
        <v>354</v>
      </c>
      <c r="C275" s="132">
        <v>971</v>
      </c>
      <c r="D275" s="163" t="s">
        <v>119</v>
      </c>
      <c r="E275" s="134" t="s">
        <v>287</v>
      </c>
      <c r="F275" s="218" t="s">
        <v>130</v>
      </c>
      <c r="G275" s="133" t="s">
        <v>146</v>
      </c>
      <c r="H275" s="136">
        <v>40</v>
      </c>
      <c r="I275" s="136">
        <v>40</v>
      </c>
      <c r="J275" s="220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  <c r="AA275" s="68"/>
    </row>
    <row r="276" spans="1:27" s="8" customFormat="1" ht="12.75" customHeight="1" hidden="1">
      <c r="A276" s="116" t="s">
        <v>415</v>
      </c>
      <c r="B276" s="244" t="s">
        <v>147</v>
      </c>
      <c r="C276" s="100">
        <v>971</v>
      </c>
      <c r="D276" s="169" t="s">
        <v>119</v>
      </c>
      <c r="E276" s="138" t="s">
        <v>287</v>
      </c>
      <c r="F276" s="241" t="s">
        <v>130</v>
      </c>
      <c r="G276" s="103" t="s">
        <v>148</v>
      </c>
      <c r="H276" s="128">
        <f>SUM(H277)</f>
        <v>25</v>
      </c>
      <c r="I276" s="128">
        <f>SUM(I277)</f>
        <v>25</v>
      </c>
      <c r="J276" s="220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</row>
    <row r="277" spans="1:27" s="8" customFormat="1" ht="12.75" customHeight="1" hidden="1">
      <c r="A277" s="116" t="s">
        <v>416</v>
      </c>
      <c r="B277" s="235" t="s">
        <v>151</v>
      </c>
      <c r="C277" s="212">
        <v>971</v>
      </c>
      <c r="D277" s="169" t="s">
        <v>119</v>
      </c>
      <c r="E277" s="138" t="s">
        <v>287</v>
      </c>
      <c r="F277" s="241" t="s">
        <v>130</v>
      </c>
      <c r="G277" s="165" t="s">
        <v>152</v>
      </c>
      <c r="H277" s="130">
        <f>SUM(H278)</f>
        <v>25</v>
      </c>
      <c r="I277" s="130">
        <f>SUM(I278)</f>
        <v>25</v>
      </c>
      <c r="J277" s="220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</row>
    <row r="278" spans="1:27" s="8" customFormat="1" ht="12.75" customHeight="1" hidden="1" thickBot="1">
      <c r="A278" s="186" t="s">
        <v>417</v>
      </c>
      <c r="B278" s="224" t="s">
        <v>379</v>
      </c>
      <c r="C278" s="226">
        <v>971</v>
      </c>
      <c r="D278" s="225" t="s">
        <v>119</v>
      </c>
      <c r="E278" s="189" t="s">
        <v>287</v>
      </c>
      <c r="F278" s="245" t="s">
        <v>130</v>
      </c>
      <c r="G278" s="190" t="s">
        <v>152</v>
      </c>
      <c r="H278" s="246">
        <v>25</v>
      </c>
      <c r="I278" s="246">
        <v>25</v>
      </c>
      <c r="J278" s="220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</row>
    <row r="279" spans="1:27" s="8" customFormat="1" ht="12.75" customHeight="1" hidden="1" thickTop="1">
      <c r="A279" s="192"/>
      <c r="B279" s="193"/>
      <c r="C279" s="194"/>
      <c r="D279" s="149"/>
      <c r="E279" s="149"/>
      <c r="F279" s="149"/>
      <c r="G279" s="149"/>
      <c r="H279" s="195"/>
      <c r="I279" s="195"/>
      <c r="J279" s="220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</row>
    <row r="280" spans="1:27" s="8" customFormat="1" ht="12.75" customHeight="1" hidden="1" thickBot="1">
      <c r="A280" s="72"/>
      <c r="B280" s="247"/>
      <c r="C280" s="248"/>
      <c r="D280" s="199"/>
      <c r="E280" s="199"/>
      <c r="F280" s="249"/>
      <c r="G280" s="250"/>
      <c r="H280" s="251" t="s">
        <v>299</v>
      </c>
      <c r="I280" s="251" t="s">
        <v>299</v>
      </c>
      <c r="J280" s="220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</row>
    <row r="281" spans="1:27" s="8" customFormat="1" ht="12.75" customHeight="1" hidden="1">
      <c r="A281" s="81" t="s">
        <v>23</v>
      </c>
      <c r="B281" s="82" t="s">
        <v>0</v>
      </c>
      <c r="C281" s="83" t="s">
        <v>99</v>
      </c>
      <c r="D281" s="84" t="s">
        <v>99</v>
      </c>
      <c r="E281" s="83" t="s">
        <v>99</v>
      </c>
      <c r="F281" s="85" t="s">
        <v>99</v>
      </c>
      <c r="G281" s="84"/>
      <c r="H281" s="84" t="s">
        <v>345</v>
      </c>
      <c r="I281" s="84" t="s">
        <v>345</v>
      </c>
      <c r="J281" s="220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</row>
    <row r="282" spans="1:27" s="8" customFormat="1" ht="12.75" customHeight="1" hidden="1">
      <c r="A282" s="87" t="s">
        <v>24</v>
      </c>
      <c r="B282" s="88"/>
      <c r="C282" s="89" t="s">
        <v>105</v>
      </c>
      <c r="D282" s="90" t="s">
        <v>413</v>
      </c>
      <c r="E282" s="89" t="s">
        <v>121</v>
      </c>
      <c r="F282" s="91" t="s">
        <v>100</v>
      </c>
      <c r="G282" s="90" t="s">
        <v>410</v>
      </c>
      <c r="H282" s="90" t="s">
        <v>433</v>
      </c>
      <c r="I282" s="90" t="s">
        <v>433</v>
      </c>
      <c r="J282" s="220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</row>
    <row r="283" spans="1:27" s="8" customFormat="1" ht="12.75" customHeight="1" hidden="1">
      <c r="A283" s="200"/>
      <c r="B283" s="252"/>
      <c r="C283" s="199"/>
      <c r="D283" s="90" t="s">
        <v>414</v>
      </c>
      <c r="E283" s="89" t="s">
        <v>1</v>
      </c>
      <c r="F283" s="91" t="s">
        <v>101</v>
      </c>
      <c r="G283" s="90"/>
      <c r="H283" s="90" t="s">
        <v>297</v>
      </c>
      <c r="I283" s="90" t="s">
        <v>297</v>
      </c>
      <c r="J283" s="220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</row>
    <row r="284" spans="1:27" s="8" customFormat="1" ht="12.75" customHeight="1">
      <c r="A284" s="253"/>
      <c r="B284" s="254"/>
      <c r="C284" s="201"/>
      <c r="D284" s="202"/>
      <c r="E284" s="239"/>
      <c r="F284" s="255"/>
      <c r="G284" s="202"/>
      <c r="H284" s="239"/>
      <c r="I284" s="239"/>
      <c r="J284" s="220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</row>
    <row r="285" spans="1:27" s="8" customFormat="1" ht="13.5" customHeight="1">
      <c r="A285" s="107" t="s">
        <v>224</v>
      </c>
      <c r="B285" s="123" t="s">
        <v>45</v>
      </c>
      <c r="C285" s="100">
        <v>971</v>
      </c>
      <c r="D285" s="103">
        <v>1000</v>
      </c>
      <c r="E285" s="104"/>
      <c r="F285" s="102"/>
      <c r="G285" s="103"/>
      <c r="H285" s="156">
        <f>SUM(H286,H291)</f>
        <v>11047.7</v>
      </c>
      <c r="I285" s="156">
        <f>SUM(I286,I291)</f>
        <v>4444</v>
      </c>
      <c r="J285" s="106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  <c r="AA285" s="68"/>
    </row>
    <row r="286" spans="1:27" s="8" customFormat="1" ht="13.5" customHeight="1">
      <c r="A286" s="107" t="s">
        <v>225</v>
      </c>
      <c r="B286" s="168" t="s">
        <v>419</v>
      </c>
      <c r="C286" s="212">
        <v>971</v>
      </c>
      <c r="D286" s="103" t="s">
        <v>418</v>
      </c>
      <c r="E286" s="104"/>
      <c r="F286" s="102"/>
      <c r="G286" s="103"/>
      <c r="H286" s="121">
        <f>SUM(H287)</f>
        <v>410</v>
      </c>
      <c r="I286" s="121">
        <f>SUM(I287)</f>
        <v>146.6</v>
      </c>
      <c r="J286" s="106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8"/>
    </row>
    <row r="287" spans="1:27" s="8" customFormat="1" ht="11.25" customHeight="1">
      <c r="A287" s="154" t="s">
        <v>227</v>
      </c>
      <c r="B287" s="175" t="s">
        <v>422</v>
      </c>
      <c r="C287" s="129">
        <v>971</v>
      </c>
      <c r="D287" s="112" t="s">
        <v>418</v>
      </c>
      <c r="E287" s="119" t="s">
        <v>421</v>
      </c>
      <c r="F287" s="113"/>
      <c r="G287" s="112"/>
      <c r="H287" s="121">
        <f>SUM(H289)</f>
        <v>410</v>
      </c>
      <c r="I287" s="121">
        <f>SUM(I289)</f>
        <v>146.6</v>
      </c>
      <c r="J287" s="106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  <c r="AA287" s="68"/>
    </row>
    <row r="288" spans="1:27" s="8" customFormat="1" ht="11.25" customHeight="1">
      <c r="A288" s="182"/>
      <c r="B288" s="185" t="s">
        <v>420</v>
      </c>
      <c r="C288" s="100"/>
      <c r="D288" s="240"/>
      <c r="E288" s="230"/>
      <c r="F288" s="230"/>
      <c r="G288" s="231"/>
      <c r="H288" s="128"/>
      <c r="I288" s="128"/>
      <c r="J288" s="106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  <c r="AA288" s="68"/>
    </row>
    <row r="289" spans="1:27" s="8" customFormat="1" ht="12.75" customHeight="1">
      <c r="A289" s="182" t="s">
        <v>227</v>
      </c>
      <c r="B289" s="201" t="s">
        <v>530</v>
      </c>
      <c r="C289" s="162">
        <v>971</v>
      </c>
      <c r="D289" s="209">
        <v>1003</v>
      </c>
      <c r="E289" s="126" t="s">
        <v>421</v>
      </c>
      <c r="F289" s="134" t="s">
        <v>531</v>
      </c>
      <c r="G289" s="205"/>
      <c r="H289" s="136">
        <v>410</v>
      </c>
      <c r="I289" s="136">
        <v>146.6</v>
      </c>
      <c r="J289" s="106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</row>
    <row r="290" spans="1:27" s="8" customFormat="1" ht="10.5" customHeight="1">
      <c r="A290" s="107"/>
      <c r="B290" s="123"/>
      <c r="C290" s="100"/>
      <c r="D290" s="103"/>
      <c r="E290" s="104"/>
      <c r="F290" s="102"/>
      <c r="G290" s="103"/>
      <c r="H290" s="115"/>
      <c r="I290" s="115"/>
      <c r="J290" s="106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</row>
    <row r="291" spans="1:27" s="8" customFormat="1" ht="12.75" customHeight="1">
      <c r="A291" s="107" t="s">
        <v>391</v>
      </c>
      <c r="B291" s="202" t="s">
        <v>226</v>
      </c>
      <c r="C291" s="212">
        <v>971</v>
      </c>
      <c r="D291" s="103">
        <v>1004</v>
      </c>
      <c r="E291" s="102"/>
      <c r="F291" s="102"/>
      <c r="G291" s="138"/>
      <c r="H291" s="130">
        <f>SUM(H292,H297,H307)</f>
        <v>10637.7</v>
      </c>
      <c r="I291" s="130">
        <f>SUM(I292,I297,I307)</f>
        <v>4297.4</v>
      </c>
      <c r="J291" s="106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</row>
    <row r="292" spans="1:27" s="8" customFormat="1" ht="13.5" customHeight="1">
      <c r="A292" s="116" t="s">
        <v>392</v>
      </c>
      <c r="B292" s="171" t="s">
        <v>532</v>
      </c>
      <c r="C292" s="117">
        <v>971</v>
      </c>
      <c r="D292" s="119" t="s">
        <v>228</v>
      </c>
      <c r="E292" s="119" t="s">
        <v>534</v>
      </c>
      <c r="F292" s="119"/>
      <c r="G292" s="119"/>
      <c r="H292" s="121">
        <f>SUM(H294,H296)</f>
        <v>2272</v>
      </c>
      <c r="I292" s="121">
        <f>SUM(I294,I296)</f>
        <v>1051.6</v>
      </c>
      <c r="J292" s="106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</row>
    <row r="293" spans="1:27" s="8" customFormat="1" ht="13.5" customHeight="1">
      <c r="A293" s="107"/>
      <c r="B293" s="185" t="s">
        <v>533</v>
      </c>
      <c r="C293" s="100"/>
      <c r="D293" s="102"/>
      <c r="E293" s="102"/>
      <c r="F293" s="102"/>
      <c r="G293" s="102"/>
      <c r="H293" s="128"/>
      <c r="I293" s="128"/>
      <c r="J293" s="106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  <c r="AA293" s="68"/>
    </row>
    <row r="294" spans="1:27" s="8" customFormat="1" ht="12" customHeight="1">
      <c r="A294" s="157" t="s">
        <v>393</v>
      </c>
      <c r="B294" s="331" t="s">
        <v>507</v>
      </c>
      <c r="C294" s="242">
        <v>971</v>
      </c>
      <c r="D294" s="149" t="s">
        <v>228</v>
      </c>
      <c r="E294" s="159" t="s">
        <v>534</v>
      </c>
      <c r="F294" s="149" t="s">
        <v>448</v>
      </c>
      <c r="G294" s="151"/>
      <c r="H294" s="208">
        <v>2127.7</v>
      </c>
      <c r="I294" s="208">
        <v>1025.3</v>
      </c>
      <c r="J294" s="106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</row>
    <row r="295" spans="1:27" s="8" customFormat="1" ht="11.25" customHeight="1">
      <c r="A295" s="182"/>
      <c r="B295" s="183" t="s">
        <v>508</v>
      </c>
      <c r="C295" s="184"/>
      <c r="D295" s="125"/>
      <c r="E295" s="126"/>
      <c r="F295" s="125"/>
      <c r="G295" s="127"/>
      <c r="H295" s="164"/>
      <c r="I295" s="164"/>
      <c r="J295" s="106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</row>
    <row r="296" spans="1:27" s="8" customFormat="1" ht="11.25" customHeight="1">
      <c r="A296" s="182" t="s">
        <v>535</v>
      </c>
      <c r="B296" s="328" t="s">
        <v>514</v>
      </c>
      <c r="C296" s="332">
        <v>971</v>
      </c>
      <c r="D296" s="133" t="s">
        <v>228</v>
      </c>
      <c r="E296" s="134" t="s">
        <v>534</v>
      </c>
      <c r="F296" s="133" t="s">
        <v>449</v>
      </c>
      <c r="G296" s="133"/>
      <c r="H296" s="136">
        <v>144.3</v>
      </c>
      <c r="I296" s="136">
        <v>26.3</v>
      </c>
      <c r="J296" s="106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68"/>
    </row>
    <row r="297" spans="1:27" s="8" customFormat="1" ht="12.75" customHeight="1">
      <c r="A297" s="116" t="s">
        <v>464</v>
      </c>
      <c r="B297" s="171" t="s">
        <v>538</v>
      </c>
      <c r="C297" s="117">
        <v>971</v>
      </c>
      <c r="D297" s="119" t="s">
        <v>228</v>
      </c>
      <c r="E297" s="119" t="s">
        <v>540</v>
      </c>
      <c r="F297" s="119"/>
      <c r="G297" s="119"/>
      <c r="H297" s="121">
        <f>SUM(H299)</f>
        <v>7097.7</v>
      </c>
      <c r="I297" s="121">
        <f>SUM(I299)</f>
        <v>2933.8</v>
      </c>
      <c r="J297" s="106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</row>
    <row r="298" spans="1:27" s="8" customFormat="1" ht="12.75" customHeight="1">
      <c r="A298" s="107"/>
      <c r="B298" s="185" t="s">
        <v>539</v>
      </c>
      <c r="C298" s="100"/>
      <c r="D298" s="102"/>
      <c r="E298" s="102"/>
      <c r="F298" s="102"/>
      <c r="G298" s="102"/>
      <c r="H298" s="128"/>
      <c r="I298" s="128"/>
      <c r="J298" s="106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</row>
    <row r="299" spans="1:27" s="8" customFormat="1" ht="12.75" customHeight="1">
      <c r="A299" s="157" t="s">
        <v>536</v>
      </c>
      <c r="B299" s="333" t="s">
        <v>541</v>
      </c>
      <c r="C299" s="242">
        <v>971</v>
      </c>
      <c r="D299" s="149" t="s">
        <v>228</v>
      </c>
      <c r="E299" s="159" t="s">
        <v>540</v>
      </c>
      <c r="F299" s="149" t="s">
        <v>543</v>
      </c>
      <c r="G299" s="151"/>
      <c r="H299" s="208">
        <v>7097.7</v>
      </c>
      <c r="I299" s="208">
        <v>2933.8</v>
      </c>
      <c r="J299" s="106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68"/>
    </row>
    <row r="300" spans="1:27" s="8" customFormat="1" ht="12.75" customHeight="1">
      <c r="A300" s="182"/>
      <c r="B300" s="302" t="s">
        <v>542</v>
      </c>
      <c r="C300" s="184"/>
      <c r="D300" s="125"/>
      <c r="E300" s="126"/>
      <c r="F300" s="125"/>
      <c r="G300" s="127"/>
      <c r="H300" s="164"/>
      <c r="I300" s="164"/>
      <c r="J300" s="106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  <c r="AA300" s="68"/>
    </row>
    <row r="301" spans="1:27" s="8" customFormat="1" ht="12.75" customHeight="1" hidden="1">
      <c r="A301" s="107" t="s">
        <v>219</v>
      </c>
      <c r="B301" s="137" t="s">
        <v>131</v>
      </c>
      <c r="C301" s="212">
        <v>971</v>
      </c>
      <c r="D301" s="103">
        <v>1004</v>
      </c>
      <c r="E301" s="119" t="s">
        <v>293</v>
      </c>
      <c r="F301" s="103" t="s">
        <v>161</v>
      </c>
      <c r="G301" s="104" t="s">
        <v>132</v>
      </c>
      <c r="H301" s="121">
        <f aca="true" t="shared" si="3" ref="H301:I303">SUM(H302)</f>
        <v>7376.700000000001</v>
      </c>
      <c r="I301" s="121">
        <f t="shared" si="3"/>
        <v>7376.700000000001</v>
      </c>
      <c r="J301" s="106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</row>
    <row r="302" spans="1:27" s="8" customFormat="1" ht="12.75" customHeight="1" hidden="1">
      <c r="A302" s="107" t="s">
        <v>219</v>
      </c>
      <c r="B302" s="166" t="s">
        <v>116</v>
      </c>
      <c r="C302" s="212">
        <v>971</v>
      </c>
      <c r="D302" s="103">
        <v>1004</v>
      </c>
      <c r="E302" s="119" t="s">
        <v>293</v>
      </c>
      <c r="F302" s="103" t="s">
        <v>161</v>
      </c>
      <c r="G302" s="104" t="s">
        <v>294</v>
      </c>
      <c r="H302" s="130">
        <f t="shared" si="3"/>
        <v>7376.700000000001</v>
      </c>
      <c r="I302" s="130">
        <f t="shared" si="3"/>
        <v>7376.700000000001</v>
      </c>
      <c r="J302" s="106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  <c r="AA302" s="68"/>
    </row>
    <row r="303" spans="1:27" s="8" customFormat="1" ht="12.75" customHeight="1" hidden="1">
      <c r="A303" s="107" t="s">
        <v>219</v>
      </c>
      <c r="B303" s="211" t="s">
        <v>117</v>
      </c>
      <c r="C303" s="117">
        <v>971</v>
      </c>
      <c r="D303" s="103">
        <v>1004</v>
      </c>
      <c r="E303" s="119" t="s">
        <v>293</v>
      </c>
      <c r="F303" s="103" t="s">
        <v>161</v>
      </c>
      <c r="G303" s="114" t="s">
        <v>230</v>
      </c>
      <c r="H303" s="130">
        <f t="shared" si="3"/>
        <v>7376.700000000001</v>
      </c>
      <c r="I303" s="130">
        <f t="shared" si="3"/>
        <v>7376.700000000001</v>
      </c>
      <c r="J303" s="106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</row>
    <row r="304" spans="1:27" s="8" customFormat="1" ht="12.75" customHeight="1" hidden="1">
      <c r="A304" s="167" t="s">
        <v>222</v>
      </c>
      <c r="B304" s="211" t="s">
        <v>434</v>
      </c>
      <c r="C304" s="212">
        <v>971</v>
      </c>
      <c r="D304" s="165" t="s">
        <v>228</v>
      </c>
      <c r="E304" s="138" t="s">
        <v>293</v>
      </c>
      <c r="F304" s="103" t="s">
        <v>161</v>
      </c>
      <c r="G304" s="138" t="s">
        <v>230</v>
      </c>
      <c r="H304" s="130">
        <f>SUM(H305,H306)</f>
        <v>7376.700000000001</v>
      </c>
      <c r="I304" s="130">
        <f>SUM(I305,I306)</f>
        <v>7376.700000000001</v>
      </c>
      <c r="J304" s="143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</row>
    <row r="305" spans="1:27" s="8" customFormat="1" ht="12.75" customHeight="1" hidden="1">
      <c r="A305" s="131" t="s">
        <v>306</v>
      </c>
      <c r="B305" s="209" t="s">
        <v>232</v>
      </c>
      <c r="C305" s="162">
        <v>971</v>
      </c>
      <c r="D305" s="125" t="s">
        <v>228</v>
      </c>
      <c r="E305" s="134" t="s">
        <v>293</v>
      </c>
      <c r="F305" s="125" t="s">
        <v>161</v>
      </c>
      <c r="G305" s="134" t="s">
        <v>230</v>
      </c>
      <c r="H305" s="136">
        <v>6464.1</v>
      </c>
      <c r="I305" s="136">
        <v>6464.1</v>
      </c>
      <c r="J305" s="256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</row>
    <row r="306" spans="1:27" s="8" customFormat="1" ht="12.75" customHeight="1" hidden="1">
      <c r="A306" s="131" t="s">
        <v>316</v>
      </c>
      <c r="B306" s="209" t="s">
        <v>233</v>
      </c>
      <c r="C306" s="162">
        <v>971</v>
      </c>
      <c r="D306" s="125" t="s">
        <v>228</v>
      </c>
      <c r="E306" s="134" t="s">
        <v>293</v>
      </c>
      <c r="F306" s="125" t="s">
        <v>161</v>
      </c>
      <c r="G306" s="126" t="s">
        <v>230</v>
      </c>
      <c r="H306" s="208">
        <v>912.6</v>
      </c>
      <c r="I306" s="208">
        <v>912.6</v>
      </c>
      <c r="J306" s="256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</row>
    <row r="307" spans="1:27" s="8" customFormat="1" ht="12.75" customHeight="1">
      <c r="A307" s="116" t="s">
        <v>465</v>
      </c>
      <c r="B307" s="171" t="s">
        <v>544</v>
      </c>
      <c r="C307" s="117">
        <v>971</v>
      </c>
      <c r="D307" s="119" t="s">
        <v>228</v>
      </c>
      <c r="E307" s="119" t="s">
        <v>546</v>
      </c>
      <c r="F307" s="119"/>
      <c r="G307" s="119"/>
      <c r="H307" s="121">
        <f>SUM(H309)</f>
        <v>1268</v>
      </c>
      <c r="I307" s="121">
        <f>SUM(I309)</f>
        <v>312</v>
      </c>
      <c r="J307" s="106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</row>
    <row r="308" spans="1:27" s="8" customFormat="1" ht="12.75" customHeight="1">
      <c r="A308" s="107"/>
      <c r="B308" s="185" t="s">
        <v>545</v>
      </c>
      <c r="C308" s="100"/>
      <c r="D308" s="102"/>
      <c r="E308" s="102"/>
      <c r="F308" s="102"/>
      <c r="G308" s="102"/>
      <c r="H308" s="128"/>
      <c r="I308" s="128"/>
      <c r="J308" s="106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68"/>
    </row>
    <row r="309" spans="1:27" s="8" customFormat="1" ht="12.75" customHeight="1">
      <c r="A309" s="173" t="s">
        <v>537</v>
      </c>
      <c r="B309" s="328" t="s">
        <v>547</v>
      </c>
      <c r="C309" s="332">
        <v>971</v>
      </c>
      <c r="D309" s="133" t="s">
        <v>228</v>
      </c>
      <c r="E309" s="134" t="s">
        <v>546</v>
      </c>
      <c r="F309" s="133" t="s">
        <v>548</v>
      </c>
      <c r="G309" s="163"/>
      <c r="H309" s="136">
        <v>1268</v>
      </c>
      <c r="I309" s="136">
        <v>312</v>
      </c>
      <c r="J309" s="106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</row>
    <row r="310" spans="1:27" s="8" customFormat="1" ht="12.75" customHeight="1" hidden="1">
      <c r="A310" s="107" t="s">
        <v>324</v>
      </c>
      <c r="B310" s="210" t="s">
        <v>131</v>
      </c>
      <c r="C310" s="100">
        <v>971</v>
      </c>
      <c r="D310" s="103">
        <v>1004</v>
      </c>
      <c r="E310" s="113" t="s">
        <v>295</v>
      </c>
      <c r="F310" s="103" t="s">
        <v>161</v>
      </c>
      <c r="G310" s="104" t="s">
        <v>132</v>
      </c>
      <c r="H310" s="156">
        <f aca="true" t="shared" si="4" ref="H310:I312">SUM(H311)</f>
        <v>1067.5</v>
      </c>
      <c r="I310" s="156">
        <f t="shared" si="4"/>
        <v>1067.5</v>
      </c>
      <c r="J310" s="106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</row>
    <row r="311" spans="1:27" s="8" customFormat="1" ht="12.75" customHeight="1" hidden="1">
      <c r="A311" s="107" t="s">
        <v>324</v>
      </c>
      <c r="B311" s="166" t="s">
        <v>335</v>
      </c>
      <c r="C311" s="212">
        <v>971</v>
      </c>
      <c r="D311" s="103">
        <v>1004</v>
      </c>
      <c r="E311" s="119" t="s">
        <v>295</v>
      </c>
      <c r="F311" s="103" t="s">
        <v>161</v>
      </c>
      <c r="G311" s="104" t="s">
        <v>140</v>
      </c>
      <c r="H311" s="130">
        <f t="shared" si="4"/>
        <v>1067.5</v>
      </c>
      <c r="I311" s="130">
        <f t="shared" si="4"/>
        <v>1067.5</v>
      </c>
      <c r="J311" s="106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</row>
    <row r="312" spans="1:27" s="8" customFormat="1" ht="12.75" customHeight="1" hidden="1">
      <c r="A312" s="107" t="s">
        <v>325</v>
      </c>
      <c r="B312" s="166" t="s">
        <v>333</v>
      </c>
      <c r="C312" s="117">
        <v>971</v>
      </c>
      <c r="D312" s="103">
        <v>1004</v>
      </c>
      <c r="E312" s="119" t="s">
        <v>295</v>
      </c>
      <c r="F312" s="112" t="s">
        <v>161</v>
      </c>
      <c r="G312" s="104" t="s">
        <v>145</v>
      </c>
      <c r="H312" s="130">
        <f t="shared" si="4"/>
        <v>1067.5</v>
      </c>
      <c r="I312" s="130">
        <f t="shared" si="4"/>
        <v>1067.5</v>
      </c>
      <c r="J312" s="106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</row>
    <row r="313" spans="1:27" s="8" customFormat="1" ht="12.75" customHeight="1" hidden="1">
      <c r="A313" s="131" t="s">
        <v>380</v>
      </c>
      <c r="B313" s="147" t="s">
        <v>344</v>
      </c>
      <c r="C313" s="132">
        <v>971</v>
      </c>
      <c r="D313" s="133" t="s">
        <v>228</v>
      </c>
      <c r="E313" s="150" t="s">
        <v>295</v>
      </c>
      <c r="F313" s="134" t="s">
        <v>161</v>
      </c>
      <c r="G313" s="133" t="s">
        <v>145</v>
      </c>
      <c r="H313" s="136">
        <v>1067.5</v>
      </c>
      <c r="I313" s="136">
        <v>1067.5</v>
      </c>
      <c r="J313" s="143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</row>
    <row r="314" spans="1:27" s="8" customFormat="1" ht="12.75" customHeight="1">
      <c r="A314" s="109" t="s">
        <v>395</v>
      </c>
      <c r="B314" s="123" t="s">
        <v>381</v>
      </c>
      <c r="C314" s="100">
        <v>971</v>
      </c>
      <c r="D314" s="103" t="s">
        <v>382</v>
      </c>
      <c r="E314" s="104"/>
      <c r="F314" s="102"/>
      <c r="G314" s="162"/>
      <c r="H314" s="130">
        <f>SUM(H315,H327)</f>
        <v>290</v>
      </c>
      <c r="I314" s="130">
        <f>SUM(I315,I327)</f>
        <v>87.6</v>
      </c>
      <c r="J314" s="143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  <c r="AA314" s="68"/>
    </row>
    <row r="315" spans="1:27" s="8" customFormat="1" ht="12.75" customHeight="1">
      <c r="A315" s="167" t="s">
        <v>396</v>
      </c>
      <c r="B315" s="202" t="s">
        <v>383</v>
      </c>
      <c r="C315" s="212">
        <v>971</v>
      </c>
      <c r="D315" s="103" t="s">
        <v>384</v>
      </c>
      <c r="E315" s="104"/>
      <c r="F315" s="102"/>
      <c r="G315" s="162"/>
      <c r="H315" s="128">
        <f>SUM(H316)</f>
        <v>290</v>
      </c>
      <c r="I315" s="128">
        <f>SUM(I316)</f>
        <v>87.6</v>
      </c>
      <c r="J315" s="143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</row>
    <row r="316" spans="1:27" s="8" customFormat="1" ht="12.75" customHeight="1">
      <c r="A316" s="154" t="s">
        <v>396</v>
      </c>
      <c r="B316" s="171" t="s">
        <v>220</v>
      </c>
      <c r="C316" s="117">
        <v>971</v>
      </c>
      <c r="D316" s="118" t="s">
        <v>384</v>
      </c>
      <c r="E316" s="119" t="s">
        <v>431</v>
      </c>
      <c r="F316" s="113"/>
      <c r="G316" s="112"/>
      <c r="H316" s="121">
        <f>SUM(H318)</f>
        <v>290</v>
      </c>
      <c r="I316" s="121">
        <f>SUM(I318)</f>
        <v>87.6</v>
      </c>
      <c r="J316" s="143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  <c r="AA316" s="68"/>
    </row>
    <row r="317" spans="1:27" s="8" customFormat="1" ht="12" customHeight="1">
      <c r="A317" s="177"/>
      <c r="B317" s="185" t="s">
        <v>221</v>
      </c>
      <c r="C317" s="100"/>
      <c r="D317" s="230"/>
      <c r="E317" s="230"/>
      <c r="F317" s="230"/>
      <c r="G317" s="231"/>
      <c r="H317" s="128"/>
      <c r="I317" s="128"/>
      <c r="J317" s="143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  <c r="AA317" s="68"/>
    </row>
    <row r="318" spans="1:27" s="8" customFormat="1" ht="12.75" customHeight="1">
      <c r="A318" s="131" t="s">
        <v>396</v>
      </c>
      <c r="B318" s="330" t="s">
        <v>514</v>
      </c>
      <c r="C318" s="132">
        <v>971</v>
      </c>
      <c r="D318" s="125" t="s">
        <v>384</v>
      </c>
      <c r="E318" s="134" t="s">
        <v>431</v>
      </c>
      <c r="F318" s="134" t="s">
        <v>449</v>
      </c>
      <c r="G318" s="125"/>
      <c r="H318" s="136">
        <v>290</v>
      </c>
      <c r="I318" s="136">
        <v>87.6</v>
      </c>
      <c r="J318" s="106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  <c r="AA318" s="68"/>
    </row>
    <row r="319" spans="1:27" s="8" customFormat="1" ht="12.75" customHeight="1" hidden="1">
      <c r="A319" s="167" t="s">
        <v>227</v>
      </c>
      <c r="B319" s="137" t="s">
        <v>131</v>
      </c>
      <c r="C319" s="212">
        <v>971</v>
      </c>
      <c r="D319" s="103" t="s">
        <v>384</v>
      </c>
      <c r="E319" s="102" t="s">
        <v>292</v>
      </c>
      <c r="F319" s="138" t="s">
        <v>130</v>
      </c>
      <c r="G319" s="118" t="s">
        <v>132</v>
      </c>
      <c r="H319" s="130">
        <f>SUM(H320,H325)</f>
        <v>240</v>
      </c>
      <c r="I319" s="130">
        <f>SUM(I320,I325)</f>
        <v>240</v>
      </c>
      <c r="J319" s="143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  <c r="AA319" s="68"/>
    </row>
    <row r="320" spans="1:27" s="8" customFormat="1" ht="12.75" customHeight="1" hidden="1">
      <c r="A320" s="167" t="s">
        <v>229</v>
      </c>
      <c r="B320" s="166" t="s">
        <v>335</v>
      </c>
      <c r="C320" s="212">
        <v>971</v>
      </c>
      <c r="D320" s="103" t="s">
        <v>384</v>
      </c>
      <c r="E320" s="102" t="s">
        <v>292</v>
      </c>
      <c r="F320" s="138" t="s">
        <v>130</v>
      </c>
      <c r="G320" s="118" t="s">
        <v>140</v>
      </c>
      <c r="H320" s="128">
        <f>SUM(H321,H322)</f>
        <v>140</v>
      </c>
      <c r="I320" s="128">
        <f>SUM(I321,I322)</f>
        <v>140</v>
      </c>
      <c r="J320" s="143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  <c r="AA320" s="68"/>
    </row>
    <row r="321" spans="1:27" s="8" customFormat="1" ht="12.75" customHeight="1" hidden="1">
      <c r="A321" s="131" t="s">
        <v>231</v>
      </c>
      <c r="B321" s="144" t="s">
        <v>10</v>
      </c>
      <c r="C321" s="142">
        <v>971</v>
      </c>
      <c r="D321" s="125" t="s">
        <v>384</v>
      </c>
      <c r="E321" s="126" t="s">
        <v>292</v>
      </c>
      <c r="F321" s="150" t="s">
        <v>130</v>
      </c>
      <c r="G321" s="150" t="s">
        <v>160</v>
      </c>
      <c r="H321" s="164">
        <v>20</v>
      </c>
      <c r="I321" s="164">
        <v>20</v>
      </c>
      <c r="J321" s="143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  <c r="AA321" s="68"/>
    </row>
    <row r="322" spans="1:27" s="8" customFormat="1" ht="12.75" customHeight="1" hidden="1">
      <c r="A322" s="167" t="s">
        <v>385</v>
      </c>
      <c r="B322" s="166" t="s">
        <v>333</v>
      </c>
      <c r="C322" s="117">
        <v>971</v>
      </c>
      <c r="D322" s="103" t="s">
        <v>384</v>
      </c>
      <c r="E322" s="102" t="s">
        <v>292</v>
      </c>
      <c r="F322" s="119" t="s">
        <v>130</v>
      </c>
      <c r="G322" s="119" t="s">
        <v>145</v>
      </c>
      <c r="H322" s="130">
        <f>SUM(H323)</f>
        <v>120</v>
      </c>
      <c r="I322" s="130">
        <f>SUM(I323)</f>
        <v>120</v>
      </c>
      <c r="J322" s="143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  <c r="AA322" s="68"/>
    </row>
    <row r="323" spans="1:27" s="8" customFormat="1" ht="12.75" customHeight="1" hidden="1">
      <c r="A323" s="157" t="s">
        <v>386</v>
      </c>
      <c r="B323" s="257" t="s">
        <v>223</v>
      </c>
      <c r="C323" s="142">
        <v>971</v>
      </c>
      <c r="D323" s="135" t="s">
        <v>384</v>
      </c>
      <c r="E323" s="150" t="s">
        <v>292</v>
      </c>
      <c r="F323" s="135" t="s">
        <v>130</v>
      </c>
      <c r="G323" s="150" t="s">
        <v>145</v>
      </c>
      <c r="H323" s="208">
        <v>120</v>
      </c>
      <c r="I323" s="208">
        <v>120</v>
      </c>
      <c r="J323" s="143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  <c r="AA323" s="68"/>
    </row>
    <row r="324" spans="1:27" s="8" customFormat="1" ht="12.75" customHeight="1" hidden="1">
      <c r="A324" s="177"/>
      <c r="B324" s="258" t="s">
        <v>353</v>
      </c>
      <c r="C324" s="100"/>
      <c r="D324" s="137"/>
      <c r="E324" s="230"/>
      <c r="F324" s="137"/>
      <c r="G324" s="230"/>
      <c r="H324" s="128"/>
      <c r="I324" s="128"/>
      <c r="J324" s="143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  <c r="AA324" s="68"/>
    </row>
    <row r="325" spans="1:27" s="8" customFormat="1" ht="12.75" customHeight="1" hidden="1">
      <c r="A325" s="167" t="s">
        <v>387</v>
      </c>
      <c r="B325" s="234" t="s">
        <v>111</v>
      </c>
      <c r="C325" s="117">
        <v>971</v>
      </c>
      <c r="D325" s="103" t="s">
        <v>384</v>
      </c>
      <c r="E325" s="102" t="s">
        <v>292</v>
      </c>
      <c r="F325" s="241" t="s">
        <v>130</v>
      </c>
      <c r="G325" s="165" t="s">
        <v>146</v>
      </c>
      <c r="H325" s="130">
        <f>SUM(H326)</f>
        <v>100</v>
      </c>
      <c r="I325" s="130">
        <f>SUM(I326)</f>
        <v>100</v>
      </c>
      <c r="J325" s="143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</row>
    <row r="326" spans="1:27" s="8" customFormat="1" ht="12.75" customHeight="1" hidden="1">
      <c r="A326" s="131" t="s">
        <v>388</v>
      </c>
      <c r="B326" s="259" t="s">
        <v>358</v>
      </c>
      <c r="C326" s="142">
        <v>971</v>
      </c>
      <c r="D326" s="125" t="s">
        <v>384</v>
      </c>
      <c r="E326" s="126" t="s">
        <v>292</v>
      </c>
      <c r="F326" s="218" t="s">
        <v>130</v>
      </c>
      <c r="G326" s="133" t="s">
        <v>146</v>
      </c>
      <c r="H326" s="136">
        <v>100</v>
      </c>
      <c r="I326" s="136">
        <v>100</v>
      </c>
      <c r="J326" s="143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  <c r="AA326" s="68"/>
    </row>
    <row r="327" spans="1:27" s="8" customFormat="1" ht="12.75" customHeight="1">
      <c r="A327" s="167" t="s">
        <v>466</v>
      </c>
      <c r="B327" s="202" t="s">
        <v>389</v>
      </c>
      <c r="C327" s="212">
        <v>971</v>
      </c>
      <c r="D327" s="103" t="s">
        <v>390</v>
      </c>
      <c r="E327" s="104"/>
      <c r="F327" s="102"/>
      <c r="G327" s="162"/>
      <c r="H327" s="128">
        <f>SUM(H328)</f>
        <v>0</v>
      </c>
      <c r="I327" s="128">
        <f>SUM(I328)</f>
        <v>0</v>
      </c>
      <c r="J327" s="143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  <c r="AA327" s="68"/>
    </row>
    <row r="328" spans="1:27" s="8" customFormat="1" ht="12.75" customHeight="1">
      <c r="A328" s="154" t="s">
        <v>466</v>
      </c>
      <c r="B328" s="171" t="s">
        <v>220</v>
      </c>
      <c r="C328" s="117">
        <v>971</v>
      </c>
      <c r="D328" s="118" t="s">
        <v>390</v>
      </c>
      <c r="E328" s="119" t="s">
        <v>431</v>
      </c>
      <c r="F328" s="113"/>
      <c r="G328" s="112"/>
      <c r="H328" s="121">
        <f>SUM(H330)</f>
        <v>0</v>
      </c>
      <c r="I328" s="121">
        <f>SUM(I330)</f>
        <v>0</v>
      </c>
      <c r="J328" s="143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  <c r="AA328" s="68"/>
    </row>
    <row r="329" spans="1:27" s="8" customFormat="1" ht="12.75" customHeight="1">
      <c r="A329" s="177"/>
      <c r="B329" s="185" t="s">
        <v>221</v>
      </c>
      <c r="C329" s="100"/>
      <c r="D329" s="230"/>
      <c r="E329" s="230"/>
      <c r="F329" s="230"/>
      <c r="G329" s="231"/>
      <c r="H329" s="128"/>
      <c r="I329" s="128"/>
      <c r="J329" s="143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  <c r="AA329" s="68"/>
    </row>
    <row r="330" spans="1:27" s="8" customFormat="1" ht="12.75" customHeight="1">
      <c r="A330" s="131" t="s">
        <v>466</v>
      </c>
      <c r="B330" s="330" t="s">
        <v>514</v>
      </c>
      <c r="C330" s="132">
        <v>971</v>
      </c>
      <c r="D330" s="125" t="s">
        <v>390</v>
      </c>
      <c r="E330" s="150" t="s">
        <v>431</v>
      </c>
      <c r="F330" s="134" t="s">
        <v>449</v>
      </c>
      <c r="G330" s="125"/>
      <c r="H330" s="136">
        <v>0</v>
      </c>
      <c r="I330" s="136">
        <v>0</v>
      </c>
      <c r="J330" s="106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</row>
    <row r="331" spans="1:27" s="8" customFormat="1" ht="12.75" customHeight="1" hidden="1">
      <c r="A331" s="167" t="s">
        <v>392</v>
      </c>
      <c r="B331" s="137" t="s">
        <v>131</v>
      </c>
      <c r="C331" s="212">
        <v>971</v>
      </c>
      <c r="D331" s="103" t="s">
        <v>390</v>
      </c>
      <c r="E331" s="102" t="s">
        <v>292</v>
      </c>
      <c r="F331" s="138" t="s">
        <v>130</v>
      </c>
      <c r="G331" s="118" t="s">
        <v>132</v>
      </c>
      <c r="H331" s="130">
        <f>SUM(H332)</f>
        <v>20</v>
      </c>
      <c r="I331" s="130">
        <f>SUM(I332)</f>
        <v>20</v>
      </c>
      <c r="J331" s="143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</row>
    <row r="332" spans="1:27" s="8" customFormat="1" ht="12.75" customHeight="1" hidden="1">
      <c r="A332" s="167" t="s">
        <v>393</v>
      </c>
      <c r="B332" s="166" t="s">
        <v>335</v>
      </c>
      <c r="C332" s="212">
        <v>971</v>
      </c>
      <c r="D332" s="103" t="s">
        <v>390</v>
      </c>
      <c r="E332" s="102" t="s">
        <v>292</v>
      </c>
      <c r="F332" s="138" t="s">
        <v>130</v>
      </c>
      <c r="G332" s="118" t="s">
        <v>140</v>
      </c>
      <c r="H332" s="128">
        <f>SUM(H333)</f>
        <v>20</v>
      </c>
      <c r="I332" s="128">
        <f>SUM(I333)</f>
        <v>20</v>
      </c>
      <c r="J332" s="143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  <c r="AA332" s="68"/>
    </row>
    <row r="333" spans="1:27" s="8" customFormat="1" ht="12.75" customHeight="1" hidden="1">
      <c r="A333" s="131" t="s">
        <v>394</v>
      </c>
      <c r="B333" s="144" t="s">
        <v>10</v>
      </c>
      <c r="C333" s="142">
        <v>971</v>
      </c>
      <c r="D333" s="125" t="s">
        <v>390</v>
      </c>
      <c r="E333" s="126" t="s">
        <v>292</v>
      </c>
      <c r="F333" s="150" t="s">
        <v>130</v>
      </c>
      <c r="G333" s="150" t="s">
        <v>160</v>
      </c>
      <c r="H333" s="164">
        <v>20</v>
      </c>
      <c r="I333" s="164">
        <v>20</v>
      </c>
      <c r="J333" s="143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  <c r="AA333" s="68"/>
    </row>
    <row r="334" spans="1:27" s="8" customFormat="1" ht="12.75" customHeight="1">
      <c r="A334" s="131"/>
      <c r="B334" s="147"/>
      <c r="C334" s="132"/>
      <c r="D334" s="133"/>
      <c r="E334" s="134"/>
      <c r="F334" s="134"/>
      <c r="G334" s="133"/>
      <c r="H334" s="136"/>
      <c r="I334" s="136"/>
      <c r="J334" s="143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  <c r="AA334" s="68"/>
    </row>
    <row r="335" spans="1:27" s="8" customFormat="1" ht="12.75" customHeight="1">
      <c r="A335" s="107" t="s">
        <v>467</v>
      </c>
      <c r="B335" s="123" t="s">
        <v>400</v>
      </c>
      <c r="C335" s="100">
        <v>971</v>
      </c>
      <c r="D335" s="103" t="s">
        <v>399</v>
      </c>
      <c r="E335" s="104"/>
      <c r="F335" s="102"/>
      <c r="G335" s="162"/>
      <c r="H335" s="128">
        <f>SUM(H336)</f>
        <v>1000</v>
      </c>
      <c r="I335" s="128">
        <f>SUM(I336)</f>
        <v>543.1</v>
      </c>
      <c r="J335" s="143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  <c r="AA335" s="68"/>
    </row>
    <row r="336" spans="1:27" s="8" customFormat="1" ht="12.75" customHeight="1">
      <c r="A336" s="107" t="s">
        <v>468</v>
      </c>
      <c r="B336" s="123" t="s">
        <v>217</v>
      </c>
      <c r="C336" s="100">
        <v>971</v>
      </c>
      <c r="D336" s="103" t="s">
        <v>401</v>
      </c>
      <c r="E336" s="104"/>
      <c r="F336" s="102"/>
      <c r="G336" s="162"/>
      <c r="H336" s="128">
        <f>SUM(H337,H344,H351,H359)</f>
        <v>1000</v>
      </c>
      <c r="I336" s="128">
        <f>SUM(I337,I344,I351,I359)</f>
        <v>543.1</v>
      </c>
      <c r="J336" s="143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  <c r="AA336" s="68"/>
    </row>
    <row r="337" spans="1:27" s="8" customFormat="1" ht="12.75" customHeight="1">
      <c r="A337" s="109" t="s">
        <v>469</v>
      </c>
      <c r="B337" s="175" t="s">
        <v>549</v>
      </c>
      <c r="C337" s="129">
        <v>971</v>
      </c>
      <c r="D337" s="112" t="s">
        <v>401</v>
      </c>
      <c r="E337" s="113" t="s">
        <v>290</v>
      </c>
      <c r="F337" s="113"/>
      <c r="G337" s="112"/>
      <c r="H337" s="156">
        <f>SUM(H339)</f>
        <v>760</v>
      </c>
      <c r="I337" s="156">
        <f>SUM(I339)</f>
        <v>413.1</v>
      </c>
      <c r="J337" s="143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  <c r="AA337" s="68"/>
    </row>
    <row r="338" spans="1:27" s="8" customFormat="1" ht="11.25" customHeight="1">
      <c r="A338" s="260"/>
      <c r="B338" s="185" t="s">
        <v>447</v>
      </c>
      <c r="C338" s="100"/>
      <c r="D338" s="230"/>
      <c r="E338" s="230"/>
      <c r="F338" s="230"/>
      <c r="G338" s="231"/>
      <c r="H338" s="128"/>
      <c r="I338" s="128"/>
      <c r="J338" s="143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  <c r="AA338" s="68"/>
    </row>
    <row r="339" spans="1:27" s="8" customFormat="1" ht="12.75" customHeight="1">
      <c r="A339" s="131" t="s">
        <v>469</v>
      </c>
      <c r="B339" s="330" t="s">
        <v>514</v>
      </c>
      <c r="C339" s="132">
        <v>971</v>
      </c>
      <c r="D339" s="163" t="s">
        <v>401</v>
      </c>
      <c r="E339" s="134" t="s">
        <v>290</v>
      </c>
      <c r="F339" s="134" t="s">
        <v>449</v>
      </c>
      <c r="G339" s="218"/>
      <c r="H339" s="136">
        <v>760</v>
      </c>
      <c r="I339" s="136">
        <v>413.1</v>
      </c>
      <c r="J339" s="106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  <c r="AA339" s="68"/>
    </row>
    <row r="340" spans="1:27" s="8" customFormat="1" ht="12.75" customHeight="1" hidden="1">
      <c r="A340" s="116" t="s">
        <v>397</v>
      </c>
      <c r="B340" s="166" t="s">
        <v>131</v>
      </c>
      <c r="C340" s="100">
        <v>971</v>
      </c>
      <c r="D340" s="169" t="s">
        <v>401</v>
      </c>
      <c r="E340" s="119" t="s">
        <v>290</v>
      </c>
      <c r="F340" s="138" t="s">
        <v>130</v>
      </c>
      <c r="G340" s="138" t="s">
        <v>132</v>
      </c>
      <c r="H340" s="130">
        <f aca="true" t="shared" si="5" ref="H340:I342">SUM(H341)</f>
        <v>680</v>
      </c>
      <c r="I340" s="130">
        <f t="shared" si="5"/>
        <v>680</v>
      </c>
      <c r="J340" s="143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  <c r="AA340" s="68"/>
    </row>
    <row r="341" spans="1:27" s="8" customFormat="1" ht="12.75" customHeight="1" hidden="1">
      <c r="A341" s="116" t="s">
        <v>397</v>
      </c>
      <c r="B341" s="166" t="s">
        <v>335</v>
      </c>
      <c r="C341" s="100">
        <v>971</v>
      </c>
      <c r="D341" s="169" t="s">
        <v>401</v>
      </c>
      <c r="E341" s="119" t="s">
        <v>290</v>
      </c>
      <c r="F341" s="138" t="s">
        <v>130</v>
      </c>
      <c r="G341" s="138" t="s">
        <v>140</v>
      </c>
      <c r="H341" s="130">
        <f t="shared" si="5"/>
        <v>680</v>
      </c>
      <c r="I341" s="130">
        <f t="shared" si="5"/>
        <v>680</v>
      </c>
      <c r="J341" s="143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  <c r="AA341" s="68"/>
    </row>
    <row r="342" spans="1:27" s="8" customFormat="1" ht="12.75" customHeight="1" hidden="1">
      <c r="A342" s="116" t="s">
        <v>397</v>
      </c>
      <c r="B342" s="166" t="s">
        <v>333</v>
      </c>
      <c r="C342" s="212">
        <v>971</v>
      </c>
      <c r="D342" s="169" t="s">
        <v>401</v>
      </c>
      <c r="E342" s="119" t="s">
        <v>290</v>
      </c>
      <c r="F342" s="138" t="s">
        <v>130</v>
      </c>
      <c r="G342" s="165" t="s">
        <v>145</v>
      </c>
      <c r="H342" s="130">
        <f t="shared" si="5"/>
        <v>680</v>
      </c>
      <c r="I342" s="130">
        <f t="shared" si="5"/>
        <v>680</v>
      </c>
      <c r="J342" s="143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  <c r="AA342" s="68"/>
    </row>
    <row r="343" spans="1:27" s="8" customFormat="1" ht="12.75" customHeight="1" hidden="1">
      <c r="A343" s="131" t="s">
        <v>402</v>
      </c>
      <c r="B343" s="141" t="s">
        <v>356</v>
      </c>
      <c r="C343" s="132">
        <v>971</v>
      </c>
      <c r="D343" s="133" t="s">
        <v>401</v>
      </c>
      <c r="E343" s="134" t="s">
        <v>290</v>
      </c>
      <c r="F343" s="134" t="s">
        <v>130</v>
      </c>
      <c r="G343" s="163">
        <v>226</v>
      </c>
      <c r="H343" s="136">
        <v>680</v>
      </c>
      <c r="I343" s="136">
        <v>680</v>
      </c>
      <c r="J343" s="143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  <c r="AA343" s="68"/>
    </row>
    <row r="344" spans="1:27" s="8" customFormat="1" ht="12.75" customHeight="1">
      <c r="A344" s="109" t="s">
        <v>470</v>
      </c>
      <c r="B344" s="175" t="s">
        <v>443</v>
      </c>
      <c r="C344" s="129">
        <v>971</v>
      </c>
      <c r="D344" s="112" t="s">
        <v>401</v>
      </c>
      <c r="E344" s="113" t="s">
        <v>291</v>
      </c>
      <c r="F344" s="113"/>
      <c r="G344" s="112"/>
      <c r="H344" s="156">
        <f>SUM(H346)</f>
        <v>240</v>
      </c>
      <c r="I344" s="156">
        <f>SUM(I346)</f>
        <v>130</v>
      </c>
      <c r="J344" s="143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  <c r="AA344" s="68"/>
    </row>
    <row r="345" spans="1:27" s="8" customFormat="1" ht="10.5" customHeight="1">
      <c r="A345" s="260"/>
      <c r="B345" s="185" t="s">
        <v>444</v>
      </c>
      <c r="C345" s="100"/>
      <c r="D345" s="230"/>
      <c r="E345" s="230"/>
      <c r="F345" s="230"/>
      <c r="G345" s="231"/>
      <c r="H345" s="128"/>
      <c r="I345" s="128"/>
      <c r="J345" s="143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  <c r="AA345" s="68"/>
    </row>
    <row r="346" spans="1:27" s="8" customFormat="1" ht="12.75" customHeight="1">
      <c r="A346" s="131" t="s">
        <v>470</v>
      </c>
      <c r="B346" s="330" t="s">
        <v>514</v>
      </c>
      <c r="C346" s="132">
        <v>971</v>
      </c>
      <c r="D346" s="163" t="s">
        <v>401</v>
      </c>
      <c r="E346" s="150" t="s">
        <v>291</v>
      </c>
      <c r="F346" s="134" t="s">
        <v>449</v>
      </c>
      <c r="G346" s="218"/>
      <c r="H346" s="136">
        <v>240</v>
      </c>
      <c r="I346" s="136">
        <v>130</v>
      </c>
      <c r="J346" s="106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  <c r="AA346" s="68"/>
    </row>
    <row r="347" spans="1:27" s="8" customFormat="1" ht="12.75" customHeight="1" hidden="1">
      <c r="A347" s="116" t="s">
        <v>398</v>
      </c>
      <c r="B347" s="166" t="s">
        <v>131</v>
      </c>
      <c r="C347" s="100">
        <v>971</v>
      </c>
      <c r="D347" s="169" t="s">
        <v>401</v>
      </c>
      <c r="E347" s="119" t="s">
        <v>291</v>
      </c>
      <c r="F347" s="138" t="s">
        <v>130</v>
      </c>
      <c r="G347" s="138" t="s">
        <v>132</v>
      </c>
      <c r="H347" s="130">
        <f aca="true" t="shared" si="6" ref="H347:I349">SUM(H348)</f>
        <v>110</v>
      </c>
      <c r="I347" s="130">
        <f t="shared" si="6"/>
        <v>110</v>
      </c>
      <c r="J347" s="143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  <c r="AA347" s="68"/>
    </row>
    <row r="348" spans="1:27" s="8" customFormat="1" ht="12.75" customHeight="1" hidden="1">
      <c r="A348" s="116" t="s">
        <v>398</v>
      </c>
      <c r="B348" s="166" t="s">
        <v>335</v>
      </c>
      <c r="C348" s="100">
        <v>971</v>
      </c>
      <c r="D348" s="169" t="s">
        <v>401</v>
      </c>
      <c r="E348" s="119" t="s">
        <v>291</v>
      </c>
      <c r="F348" s="138" t="s">
        <v>130</v>
      </c>
      <c r="G348" s="138" t="s">
        <v>140</v>
      </c>
      <c r="H348" s="130">
        <f t="shared" si="6"/>
        <v>110</v>
      </c>
      <c r="I348" s="130">
        <f t="shared" si="6"/>
        <v>110</v>
      </c>
      <c r="J348" s="143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  <c r="AA348" s="68"/>
    </row>
    <row r="349" spans="1:27" s="8" customFormat="1" ht="12.75" customHeight="1" hidden="1">
      <c r="A349" s="116" t="s">
        <v>398</v>
      </c>
      <c r="B349" s="166" t="s">
        <v>333</v>
      </c>
      <c r="C349" s="212">
        <v>971</v>
      </c>
      <c r="D349" s="169" t="s">
        <v>401</v>
      </c>
      <c r="E349" s="119" t="s">
        <v>291</v>
      </c>
      <c r="F349" s="138" t="s">
        <v>130</v>
      </c>
      <c r="G349" s="165" t="s">
        <v>145</v>
      </c>
      <c r="H349" s="121">
        <f t="shared" si="6"/>
        <v>110</v>
      </c>
      <c r="I349" s="121">
        <f t="shared" si="6"/>
        <v>110</v>
      </c>
      <c r="J349" s="143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  <c r="AA349" s="68"/>
    </row>
    <row r="350" spans="1:27" s="8" customFormat="1" ht="12.75" customHeight="1" hidden="1">
      <c r="A350" s="131" t="s">
        <v>403</v>
      </c>
      <c r="B350" s="141" t="s">
        <v>357</v>
      </c>
      <c r="C350" s="132">
        <v>971</v>
      </c>
      <c r="D350" s="133" t="s">
        <v>401</v>
      </c>
      <c r="E350" s="150" t="s">
        <v>291</v>
      </c>
      <c r="F350" s="134" t="s">
        <v>130</v>
      </c>
      <c r="G350" s="163">
        <v>226</v>
      </c>
      <c r="H350" s="136">
        <v>110</v>
      </c>
      <c r="I350" s="136">
        <v>110</v>
      </c>
      <c r="J350" s="143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  <c r="AA350" s="68"/>
    </row>
    <row r="351" spans="1:27" s="8" customFormat="1" ht="12.75" customHeight="1" hidden="1">
      <c r="A351" s="109" t="s">
        <v>405</v>
      </c>
      <c r="B351" s="117" t="s">
        <v>367</v>
      </c>
      <c r="C351" s="129">
        <v>971</v>
      </c>
      <c r="D351" s="112" t="s">
        <v>401</v>
      </c>
      <c r="E351" s="119" t="s">
        <v>366</v>
      </c>
      <c r="F351" s="113"/>
      <c r="G351" s="112"/>
      <c r="H351" s="156">
        <f>SUM(H354)</f>
        <v>0</v>
      </c>
      <c r="I351" s="156">
        <f>SUM(I354)</f>
        <v>0</v>
      </c>
      <c r="J351" s="143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  <c r="AA351" s="68"/>
    </row>
    <row r="352" spans="1:27" s="8" customFormat="1" ht="10.5" customHeight="1" hidden="1">
      <c r="A352" s="109"/>
      <c r="B352" s="129" t="s">
        <v>369</v>
      </c>
      <c r="C352" s="129"/>
      <c r="D352" s="112"/>
      <c r="E352" s="113"/>
      <c r="F352" s="113"/>
      <c r="G352" s="112"/>
      <c r="H352" s="156"/>
      <c r="I352" s="156"/>
      <c r="J352" s="143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  <c r="AA352" s="68"/>
    </row>
    <row r="353" spans="1:27" s="8" customFormat="1" ht="10.5" customHeight="1" hidden="1">
      <c r="A353" s="260"/>
      <c r="B353" s="129" t="s">
        <v>368</v>
      </c>
      <c r="C353" s="100"/>
      <c r="D353" s="231"/>
      <c r="E353" s="230"/>
      <c r="F353" s="230"/>
      <c r="G353" s="231"/>
      <c r="H353" s="128"/>
      <c r="I353" s="128"/>
      <c r="J353" s="143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  <c r="AA353" s="68"/>
    </row>
    <row r="354" spans="1:27" s="8" customFormat="1" ht="12.75" customHeight="1" hidden="1">
      <c r="A354" s="131" t="s">
        <v>405</v>
      </c>
      <c r="B354" s="178" t="s">
        <v>129</v>
      </c>
      <c r="C354" s="132">
        <v>971</v>
      </c>
      <c r="D354" s="163" t="s">
        <v>401</v>
      </c>
      <c r="E354" s="134" t="s">
        <v>366</v>
      </c>
      <c r="F354" s="134" t="s">
        <v>130</v>
      </c>
      <c r="G354" s="218"/>
      <c r="H354" s="136">
        <v>0</v>
      </c>
      <c r="I354" s="136">
        <v>0</v>
      </c>
      <c r="J354" s="106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  <c r="AA354" s="68"/>
    </row>
    <row r="355" spans="1:27" s="8" customFormat="1" ht="12.75" customHeight="1" hidden="1">
      <c r="A355" s="116" t="s">
        <v>405</v>
      </c>
      <c r="B355" s="166" t="s">
        <v>131</v>
      </c>
      <c r="C355" s="100">
        <v>971</v>
      </c>
      <c r="D355" s="169" t="s">
        <v>401</v>
      </c>
      <c r="E355" s="119" t="s">
        <v>366</v>
      </c>
      <c r="F355" s="138" t="s">
        <v>130</v>
      </c>
      <c r="G355" s="138" t="s">
        <v>132</v>
      </c>
      <c r="H355" s="130">
        <f aca="true" t="shared" si="7" ref="H355:I357">SUM(H356)</f>
        <v>5</v>
      </c>
      <c r="I355" s="130">
        <f t="shared" si="7"/>
        <v>5</v>
      </c>
      <c r="J355" s="143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  <c r="AA355" s="68"/>
    </row>
    <row r="356" spans="1:27" s="8" customFormat="1" ht="12.75" customHeight="1" hidden="1">
      <c r="A356" s="116" t="s">
        <v>405</v>
      </c>
      <c r="B356" s="166" t="s">
        <v>335</v>
      </c>
      <c r="C356" s="100">
        <v>971</v>
      </c>
      <c r="D356" s="169" t="s">
        <v>401</v>
      </c>
      <c r="E356" s="119" t="s">
        <v>366</v>
      </c>
      <c r="F356" s="138" t="s">
        <v>130</v>
      </c>
      <c r="G356" s="138" t="s">
        <v>140</v>
      </c>
      <c r="H356" s="130">
        <f t="shared" si="7"/>
        <v>5</v>
      </c>
      <c r="I356" s="130">
        <f t="shared" si="7"/>
        <v>5</v>
      </c>
      <c r="J356" s="143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  <c r="AA356" s="68"/>
    </row>
    <row r="357" spans="1:27" s="8" customFormat="1" ht="12.75" customHeight="1" hidden="1">
      <c r="A357" s="116" t="s">
        <v>405</v>
      </c>
      <c r="B357" s="166" t="s">
        <v>333</v>
      </c>
      <c r="C357" s="212">
        <v>971</v>
      </c>
      <c r="D357" s="169" t="s">
        <v>401</v>
      </c>
      <c r="E357" s="119" t="s">
        <v>366</v>
      </c>
      <c r="F357" s="138" t="s">
        <v>130</v>
      </c>
      <c r="G357" s="165" t="s">
        <v>145</v>
      </c>
      <c r="H357" s="130">
        <f t="shared" si="7"/>
        <v>5</v>
      </c>
      <c r="I357" s="130">
        <f t="shared" si="7"/>
        <v>5</v>
      </c>
      <c r="J357" s="143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  <c r="AA357" s="68"/>
    </row>
    <row r="358" spans="1:27" s="8" customFormat="1" ht="12.75" customHeight="1" hidden="1">
      <c r="A358" s="131" t="s">
        <v>406</v>
      </c>
      <c r="B358" s="141" t="s">
        <v>357</v>
      </c>
      <c r="C358" s="132">
        <v>971</v>
      </c>
      <c r="D358" s="133" t="s">
        <v>401</v>
      </c>
      <c r="E358" s="134" t="s">
        <v>366</v>
      </c>
      <c r="F358" s="134" t="s">
        <v>130</v>
      </c>
      <c r="G358" s="163">
        <v>226</v>
      </c>
      <c r="H358" s="136">
        <v>5</v>
      </c>
      <c r="I358" s="136">
        <v>5</v>
      </c>
      <c r="J358" s="143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  <c r="AA358" s="68"/>
    </row>
    <row r="359" spans="1:27" s="8" customFormat="1" ht="12.75" customHeight="1" hidden="1">
      <c r="A359" s="109" t="s">
        <v>407</v>
      </c>
      <c r="B359" s="171" t="s">
        <v>373</v>
      </c>
      <c r="C359" s="129">
        <v>971</v>
      </c>
      <c r="D359" s="112" t="s">
        <v>401</v>
      </c>
      <c r="E359" s="113" t="s">
        <v>372</v>
      </c>
      <c r="F359" s="113"/>
      <c r="G359" s="112"/>
      <c r="H359" s="156">
        <f>SUM(H362)</f>
        <v>0</v>
      </c>
      <c r="I359" s="156">
        <f>SUM(I362)</f>
        <v>0</v>
      </c>
      <c r="J359" s="143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  <c r="AA359" s="68"/>
    </row>
    <row r="360" spans="1:27" s="8" customFormat="1" ht="10.5" customHeight="1" hidden="1">
      <c r="A360" s="109"/>
      <c r="B360" s="175" t="s">
        <v>374</v>
      </c>
      <c r="C360" s="129"/>
      <c r="D360" s="112"/>
      <c r="E360" s="113"/>
      <c r="F360" s="113"/>
      <c r="G360" s="112"/>
      <c r="H360" s="156"/>
      <c r="I360" s="156"/>
      <c r="J360" s="143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  <c r="AA360" s="68"/>
    </row>
    <row r="361" spans="1:27" s="8" customFormat="1" ht="10.5" customHeight="1" hidden="1">
      <c r="A361" s="260"/>
      <c r="B361" s="175" t="s">
        <v>375</v>
      </c>
      <c r="C361" s="100"/>
      <c r="D361" s="230"/>
      <c r="E361" s="230"/>
      <c r="F361" s="230"/>
      <c r="G361" s="231"/>
      <c r="H361" s="128"/>
      <c r="I361" s="128"/>
      <c r="J361" s="143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  <c r="AA361" s="68"/>
    </row>
    <row r="362" spans="1:27" s="8" customFormat="1" ht="12.75" customHeight="1" hidden="1">
      <c r="A362" s="131" t="s">
        <v>407</v>
      </c>
      <c r="B362" s="178" t="s">
        <v>129</v>
      </c>
      <c r="C362" s="132">
        <v>971</v>
      </c>
      <c r="D362" s="163" t="s">
        <v>401</v>
      </c>
      <c r="E362" s="134" t="s">
        <v>372</v>
      </c>
      <c r="F362" s="134" t="s">
        <v>130</v>
      </c>
      <c r="G362" s="218"/>
      <c r="H362" s="136">
        <v>0</v>
      </c>
      <c r="I362" s="136">
        <v>0</v>
      </c>
      <c r="J362" s="106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  <c r="AA362" s="68"/>
    </row>
    <row r="363" spans="1:27" s="8" customFormat="1" ht="12.75" customHeight="1" hidden="1">
      <c r="A363" s="116" t="s">
        <v>407</v>
      </c>
      <c r="B363" s="166" t="s">
        <v>131</v>
      </c>
      <c r="C363" s="100">
        <v>971</v>
      </c>
      <c r="D363" s="169" t="s">
        <v>401</v>
      </c>
      <c r="E363" s="113" t="s">
        <v>372</v>
      </c>
      <c r="F363" s="138" t="s">
        <v>130</v>
      </c>
      <c r="G363" s="138" t="s">
        <v>132</v>
      </c>
      <c r="H363" s="130">
        <f aca="true" t="shared" si="8" ref="H363:I365">SUM(H364)</f>
        <v>5</v>
      </c>
      <c r="I363" s="130">
        <f t="shared" si="8"/>
        <v>5</v>
      </c>
      <c r="J363" s="143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  <c r="AA363" s="68"/>
    </row>
    <row r="364" spans="1:27" s="8" customFormat="1" ht="12.75" customHeight="1" hidden="1">
      <c r="A364" s="116" t="s">
        <v>407</v>
      </c>
      <c r="B364" s="166" t="s">
        <v>335</v>
      </c>
      <c r="C364" s="100">
        <v>971</v>
      </c>
      <c r="D364" s="169" t="s">
        <v>401</v>
      </c>
      <c r="E364" s="138" t="s">
        <v>372</v>
      </c>
      <c r="F364" s="138" t="s">
        <v>130</v>
      </c>
      <c r="G364" s="138" t="s">
        <v>140</v>
      </c>
      <c r="H364" s="130">
        <f t="shared" si="8"/>
        <v>5</v>
      </c>
      <c r="I364" s="130">
        <f t="shared" si="8"/>
        <v>5</v>
      </c>
      <c r="J364" s="143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  <c r="AA364" s="68"/>
    </row>
    <row r="365" spans="1:27" s="8" customFormat="1" ht="12.75" customHeight="1" hidden="1">
      <c r="A365" s="116" t="s">
        <v>407</v>
      </c>
      <c r="B365" s="166" t="s">
        <v>333</v>
      </c>
      <c r="C365" s="212">
        <v>971</v>
      </c>
      <c r="D365" s="169" t="s">
        <v>401</v>
      </c>
      <c r="E365" s="113" t="s">
        <v>372</v>
      </c>
      <c r="F365" s="138" t="s">
        <v>130</v>
      </c>
      <c r="G365" s="165" t="s">
        <v>145</v>
      </c>
      <c r="H365" s="130">
        <f t="shared" si="8"/>
        <v>5</v>
      </c>
      <c r="I365" s="130">
        <f t="shared" si="8"/>
        <v>5</v>
      </c>
      <c r="J365" s="143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  <c r="AA365" s="68"/>
    </row>
    <row r="366" spans="1:27" s="8" customFormat="1" ht="12.75" customHeight="1" hidden="1">
      <c r="A366" s="131" t="s">
        <v>408</v>
      </c>
      <c r="B366" s="141" t="s">
        <v>357</v>
      </c>
      <c r="C366" s="132">
        <v>971</v>
      </c>
      <c r="D366" s="133" t="s">
        <v>401</v>
      </c>
      <c r="E366" s="134" t="s">
        <v>372</v>
      </c>
      <c r="F366" s="134" t="s">
        <v>130</v>
      </c>
      <c r="G366" s="163">
        <v>226</v>
      </c>
      <c r="H366" s="136">
        <v>5</v>
      </c>
      <c r="I366" s="136">
        <v>5</v>
      </c>
      <c r="J366" s="261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  <c r="AA366" s="68"/>
    </row>
    <row r="367" spans="1:27" s="8" customFormat="1" ht="12" customHeight="1" thickBot="1">
      <c r="A367" s="262"/>
      <c r="B367" s="193"/>
      <c r="C367" s="172"/>
      <c r="D367" s="149"/>
      <c r="E367" s="150"/>
      <c r="F367" s="149"/>
      <c r="G367" s="151"/>
      <c r="H367" s="208"/>
      <c r="I367" s="208"/>
      <c r="J367" s="261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  <c r="AA367" s="68"/>
    </row>
    <row r="368" spans="1:27" ht="21" customHeight="1" thickBot="1">
      <c r="A368" s="263"/>
      <c r="B368" s="264" t="s">
        <v>21</v>
      </c>
      <c r="C368" s="265"/>
      <c r="D368" s="266"/>
      <c r="E368" s="267"/>
      <c r="F368" s="268"/>
      <c r="G368" s="269"/>
      <c r="H368" s="270">
        <f>SUM(H15,H20,H51,H87,H90,H93,H110,H129,H137,H206,H262,H285,H314,H335)</f>
        <v>87183</v>
      </c>
      <c r="I368" s="270">
        <f>SUM(I13,I110,I137,I206,I262,I285,I314,I335+I129)</f>
        <v>30688.299999999996</v>
      </c>
      <c r="J368" s="10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</row>
    <row r="369" spans="1:27" ht="15" customHeight="1" hidden="1">
      <c r="A369" s="271"/>
      <c r="B369" s="272" t="s">
        <v>350</v>
      </c>
      <c r="C369" s="86"/>
      <c r="D369" s="273"/>
      <c r="E369" s="86"/>
      <c r="F369" s="274"/>
      <c r="G369" s="86"/>
      <c r="H369" s="86"/>
      <c r="I369" s="86"/>
      <c r="J369" s="8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</row>
    <row r="370" spans="1:27" ht="15" customHeight="1">
      <c r="A370" s="271"/>
      <c r="B370" s="272"/>
      <c r="C370" s="86"/>
      <c r="D370" s="273"/>
      <c r="E370" s="86"/>
      <c r="F370" s="274"/>
      <c r="G370" s="86"/>
      <c r="H370" s="86"/>
      <c r="I370" s="86"/>
      <c r="J370" s="8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</row>
    <row r="371" spans="1:27" ht="26.25" customHeight="1">
      <c r="A371" s="271"/>
      <c r="B371" s="390" t="s">
        <v>555</v>
      </c>
      <c r="C371" s="390"/>
      <c r="D371" s="390"/>
      <c r="E371" s="390"/>
      <c r="F371" s="390"/>
      <c r="G371" s="390"/>
      <c r="H371" s="110"/>
      <c r="I371" s="110"/>
      <c r="J371" s="110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</row>
    <row r="372" spans="1:27" ht="15" customHeight="1">
      <c r="A372" s="271"/>
      <c r="B372" s="110"/>
      <c r="C372" s="110"/>
      <c r="D372" s="110"/>
      <c r="E372" s="110"/>
      <c r="F372" s="110"/>
      <c r="G372" s="110"/>
      <c r="H372" s="110"/>
      <c r="I372" s="110"/>
      <c r="J372" s="110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</row>
    <row r="373" spans="1:27" ht="15" customHeight="1">
      <c r="A373" s="271"/>
      <c r="B373" s="338" t="s">
        <v>556</v>
      </c>
      <c r="C373" s="110"/>
      <c r="D373" s="110"/>
      <c r="E373" s="110"/>
      <c r="F373" s="110"/>
      <c r="G373" s="110"/>
      <c r="H373" s="110"/>
      <c r="I373" s="110"/>
      <c r="J373" s="110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</row>
    <row r="374" spans="1:27" ht="15.75" customHeight="1">
      <c r="A374" s="271"/>
      <c r="B374" s="338" t="s">
        <v>557</v>
      </c>
      <c r="C374" s="110"/>
      <c r="D374" s="110"/>
      <c r="E374" s="110"/>
      <c r="F374" s="110"/>
      <c r="G374" s="110"/>
      <c r="H374" s="110"/>
      <c r="I374" s="110"/>
      <c r="J374" s="110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</row>
    <row r="375" spans="1:27" ht="15.75" customHeight="1">
      <c r="A375" s="271"/>
      <c r="B375" s="338" t="s">
        <v>558</v>
      </c>
      <c r="C375" s="110"/>
      <c r="D375" s="110"/>
      <c r="E375" s="110"/>
      <c r="F375" s="110"/>
      <c r="G375" s="110"/>
      <c r="H375" s="110"/>
      <c r="I375" s="110"/>
      <c r="J375" s="110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</row>
    <row r="376" spans="1:27" ht="13.5" customHeight="1">
      <c r="A376" s="271"/>
      <c r="B376" s="275"/>
      <c r="C376" s="275"/>
      <c r="D376" s="275"/>
      <c r="E376" s="275"/>
      <c r="F376" s="275"/>
      <c r="G376" s="275"/>
      <c r="H376" s="275"/>
      <c r="I376" s="275"/>
      <c r="J376" s="275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</row>
    <row r="377" spans="1:27" ht="14.25" customHeight="1">
      <c r="A377" s="70"/>
      <c r="B377" s="71"/>
      <c r="C377" s="71"/>
      <c r="D377" s="71"/>
      <c r="E377" s="71"/>
      <c r="F377" s="71"/>
      <c r="G377" s="71"/>
      <c r="H377" s="71"/>
      <c r="I377" s="71"/>
      <c r="J377" s="71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</row>
    <row r="378" spans="1:15" ht="18.75" customHeight="1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</row>
    <row r="379" spans="1:15" ht="15" customHeight="1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</row>
    <row r="380" spans="1:15" ht="12" customHeight="1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</row>
    <row r="381" spans="1:15" ht="12" customHeight="1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</row>
    <row r="382" spans="1:15" ht="12" customHeight="1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</row>
    <row r="383" spans="1:15" ht="12" customHeight="1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</row>
    <row r="384" spans="1:15" ht="12" customHeight="1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</row>
    <row r="385" spans="1:15" ht="12" customHeight="1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</row>
    <row r="386" spans="1:15" ht="12" customHeight="1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</row>
    <row r="387" spans="1:15" ht="12" customHeight="1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</row>
    <row r="388" spans="1:15" ht="12" customHeight="1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</row>
    <row r="389" spans="1:15" ht="12" customHeight="1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</row>
    <row r="390" spans="1:15" ht="12" customHeight="1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</row>
    <row r="391" spans="1:15" ht="12" customHeight="1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</row>
    <row r="392" spans="1:15" ht="12" customHeight="1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</row>
    <row r="393" spans="1:15" ht="12" customHeight="1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</row>
    <row r="394" spans="1:15" ht="12" customHeight="1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</row>
    <row r="395" spans="1:15" ht="12" customHeight="1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</row>
    <row r="396" spans="1:15" ht="12" customHeight="1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</row>
    <row r="397" spans="1:15" ht="12" customHeight="1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</row>
    <row r="398" spans="1:15" ht="12" customHeight="1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</row>
    <row r="399" spans="1:15" ht="12" customHeight="1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</row>
    <row r="400" spans="1:15" ht="12" customHeight="1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</row>
    <row r="401" spans="1:15" ht="12" customHeight="1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</row>
    <row r="402" spans="1:15" ht="12" customHeight="1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</row>
    <row r="403" spans="1:15" ht="12" customHeight="1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</row>
    <row r="404" spans="1:15" ht="12" customHeight="1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</row>
    <row r="405" spans="1:15" ht="14.25" customHeight="1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</row>
    <row r="406" spans="1:15" ht="12" customHeight="1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</row>
    <row r="407" spans="1:15" ht="13.5" customHeight="1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</row>
    <row r="408" spans="1:15" ht="15" customHeight="1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</row>
    <row r="409" spans="1:15" ht="15.75" customHeight="1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</row>
    <row r="410" spans="1:15" ht="12" customHeight="1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</row>
    <row r="411" spans="1:15" ht="12" customHeight="1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</row>
    <row r="412" spans="1:15" ht="12" customHeight="1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</row>
    <row r="413" spans="1:15" ht="12" customHeight="1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</row>
    <row r="414" spans="1:15" ht="12" customHeight="1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</row>
    <row r="415" spans="1:15" ht="12" customHeight="1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</row>
    <row r="416" spans="1:15" ht="12" customHeight="1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</row>
    <row r="417" spans="1:15" ht="12" customHeight="1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</row>
    <row r="418" spans="1:15" ht="12" customHeight="1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66"/>
    </row>
    <row r="419" spans="1:15" ht="12" customHeight="1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M419" s="66"/>
      <c r="N419" s="66"/>
      <c r="O419" s="66"/>
    </row>
    <row r="420" spans="1:15" ht="12" customHeight="1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M420" s="66"/>
      <c r="N420" s="66"/>
      <c r="O420" s="66"/>
    </row>
    <row r="421" spans="1:15" ht="12" customHeight="1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M421" s="66"/>
      <c r="N421" s="66"/>
      <c r="O421" s="66"/>
    </row>
    <row r="422" spans="1:15" ht="12" customHeight="1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66"/>
    </row>
    <row r="423" spans="1:15" ht="12" customHeight="1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M423" s="66"/>
      <c r="N423" s="66"/>
      <c r="O423" s="66"/>
    </row>
    <row r="424" spans="1:15" ht="12" customHeight="1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</row>
    <row r="425" spans="1:15" ht="12" customHeight="1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66"/>
    </row>
    <row r="426" spans="1:15" ht="12" customHeight="1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</row>
    <row r="427" spans="1:15" ht="12" customHeight="1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</row>
    <row r="428" spans="1:15" ht="12" customHeight="1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</row>
    <row r="429" spans="1:15" ht="12" customHeight="1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</row>
    <row r="430" spans="1:15" ht="12" customHeight="1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</row>
    <row r="431" spans="1:15" ht="12" customHeight="1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</row>
    <row r="432" spans="1:15" ht="12" customHeight="1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M432" s="66"/>
      <c r="N432" s="66"/>
      <c r="O432" s="66"/>
    </row>
    <row r="433" spans="1:15" ht="12" customHeight="1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M433" s="66"/>
      <c r="N433" s="66"/>
      <c r="O433" s="66"/>
    </row>
    <row r="434" spans="1:15" ht="12" customHeight="1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</row>
    <row r="435" spans="1:15" ht="12" customHeight="1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</row>
    <row r="436" spans="1:15" ht="12" customHeight="1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</row>
    <row r="437" spans="1:15" ht="12" customHeight="1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</row>
    <row r="438" spans="1:15" ht="12" customHeight="1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</row>
    <row r="439" spans="1:15" ht="12" customHeight="1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66"/>
    </row>
    <row r="440" spans="1:15" ht="12" customHeight="1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M440" s="66"/>
      <c r="N440" s="66"/>
      <c r="O440" s="66"/>
    </row>
    <row r="441" spans="1:15" ht="12" customHeight="1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</row>
    <row r="442" spans="1:15" ht="12" customHeight="1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  <c r="M442" s="66"/>
      <c r="N442" s="66"/>
      <c r="O442" s="66"/>
    </row>
    <row r="443" spans="1:15" ht="12" customHeight="1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</row>
    <row r="444" spans="1:15" ht="12" customHeight="1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66"/>
    </row>
    <row r="445" spans="1:14" ht="12" customHeight="1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  <c r="M445" s="66"/>
      <c r="N445" s="66"/>
    </row>
    <row r="446" spans="1:14" ht="12" customHeight="1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  <c r="M446" s="66"/>
      <c r="N446" s="66"/>
    </row>
    <row r="447" spans="1:14" ht="12" customHeight="1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  <c r="M447" s="66"/>
      <c r="N447" s="66"/>
    </row>
    <row r="448" spans="1:14" ht="12" customHeight="1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</row>
    <row r="449" spans="1:14" ht="12" customHeight="1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  <c r="M449" s="66"/>
      <c r="N449" s="66"/>
    </row>
    <row r="450" spans="1:14" ht="12" customHeight="1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  <c r="M450" s="66"/>
      <c r="N450" s="66"/>
    </row>
    <row r="451" spans="1:14" ht="12" customHeight="1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  <c r="M451" s="66"/>
      <c r="N451" s="66"/>
    </row>
    <row r="452" spans="1:14" ht="12" customHeight="1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M452" s="66"/>
      <c r="N452" s="66"/>
    </row>
    <row r="453" spans="1:14" ht="12" customHeight="1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  <c r="M453" s="66"/>
      <c r="N453" s="66"/>
    </row>
    <row r="454" spans="1:14" ht="12" customHeight="1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</row>
    <row r="455" spans="1:14" ht="12" customHeight="1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  <c r="M455" s="66"/>
      <c r="N455" s="66"/>
    </row>
    <row r="456" spans="1:14" ht="12" customHeight="1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  <c r="M456" s="66"/>
      <c r="N456" s="66"/>
    </row>
    <row r="457" spans="1:14" ht="12" customHeight="1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</row>
    <row r="458" spans="1:14" ht="12" customHeight="1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</row>
    <row r="459" spans="1:14" ht="12" customHeight="1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M459" s="66"/>
      <c r="N459" s="66"/>
    </row>
    <row r="460" spans="1:14" ht="12" customHeight="1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M460" s="66"/>
      <c r="N460" s="66"/>
    </row>
    <row r="461" spans="1:14" ht="12" customHeight="1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M461" s="66"/>
      <c r="N461" s="66"/>
    </row>
    <row r="462" spans="1:14" ht="12" customHeight="1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</row>
    <row r="463" spans="1:14" ht="12" customHeight="1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M463" s="66"/>
      <c r="N463" s="66"/>
    </row>
    <row r="464" spans="1:14" ht="12" customHeight="1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  <c r="M464" s="66"/>
      <c r="N464" s="66"/>
    </row>
    <row r="465" spans="1:14" ht="12" customHeight="1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  <c r="M465" s="66"/>
      <c r="N465" s="66"/>
    </row>
    <row r="466" spans="1:14" ht="12" customHeight="1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M466" s="66"/>
      <c r="N466" s="66"/>
    </row>
    <row r="467" spans="1:14" ht="12" customHeight="1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M467" s="66"/>
      <c r="N467" s="66"/>
    </row>
    <row r="468" spans="1:14" ht="12" customHeight="1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M468" s="66"/>
      <c r="N468" s="66"/>
    </row>
    <row r="469" spans="1:14" ht="12" customHeight="1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M469" s="66"/>
      <c r="N469" s="66"/>
    </row>
    <row r="470" spans="1:14" ht="12" customHeight="1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M470" s="66"/>
      <c r="N470" s="66"/>
    </row>
    <row r="471" spans="1:10" ht="12" customHeight="1">
      <c r="A471"/>
      <c r="F471"/>
      <c r="G471"/>
      <c r="H471"/>
      <c r="I471"/>
      <c r="J471"/>
    </row>
    <row r="472" spans="1:10" ht="12" customHeight="1">
      <c r="A472"/>
      <c r="F472"/>
      <c r="G472"/>
      <c r="H472"/>
      <c r="I472"/>
      <c r="J472"/>
    </row>
    <row r="473" spans="1:10" ht="12" customHeight="1">
      <c r="A473"/>
      <c r="F473"/>
      <c r="G473"/>
      <c r="H473"/>
      <c r="I473"/>
      <c r="J473"/>
    </row>
    <row r="474" spans="1:10" ht="12" customHeight="1">
      <c r="A474"/>
      <c r="F474"/>
      <c r="G474"/>
      <c r="H474"/>
      <c r="I474"/>
      <c r="J474"/>
    </row>
    <row r="475" spans="1:10" ht="12" customHeight="1">
      <c r="A475"/>
      <c r="F475"/>
      <c r="G475"/>
      <c r="H475"/>
      <c r="I475"/>
      <c r="J475"/>
    </row>
    <row r="476" spans="1:10" ht="12" customHeight="1">
      <c r="A476"/>
      <c r="F476"/>
      <c r="G476"/>
      <c r="H476"/>
      <c r="I476"/>
      <c r="J476"/>
    </row>
    <row r="477" spans="1:10" ht="12" customHeight="1">
      <c r="A477"/>
      <c r="F477"/>
      <c r="G477"/>
      <c r="H477"/>
      <c r="I477"/>
      <c r="J477"/>
    </row>
    <row r="478" spans="1:10" ht="12" customHeight="1">
      <c r="A478"/>
      <c r="F478"/>
      <c r="G478"/>
      <c r="H478"/>
      <c r="I478"/>
      <c r="J478"/>
    </row>
    <row r="479" s="8" customFormat="1" ht="12" customHeight="1"/>
    <row r="480" spans="1:10" ht="12" customHeight="1">
      <c r="A480"/>
      <c r="F480"/>
      <c r="G480"/>
      <c r="H480"/>
      <c r="I480"/>
      <c r="J480"/>
    </row>
    <row r="481" spans="1:10" ht="12.75">
      <c r="A481"/>
      <c r="F481"/>
      <c r="G481"/>
      <c r="H481"/>
      <c r="I481"/>
      <c r="J481"/>
    </row>
    <row r="482" spans="1:11" ht="12.75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</row>
    <row r="483" spans="1:10" ht="12.75">
      <c r="A483" s="10"/>
      <c r="B483" s="5"/>
      <c r="C483" s="5"/>
      <c r="D483" s="5"/>
      <c r="E483" s="5"/>
      <c r="F483" s="21"/>
      <c r="G483" s="17"/>
      <c r="H483" s="17"/>
      <c r="I483" s="17"/>
      <c r="J483" s="17"/>
    </row>
    <row r="484" spans="1:10" ht="12.75">
      <c r="A484" s="10"/>
      <c r="B484" s="5"/>
      <c r="C484" s="5"/>
      <c r="D484" s="5"/>
      <c r="E484" s="5"/>
      <c r="F484" s="21"/>
      <c r="G484" s="17"/>
      <c r="H484" s="17"/>
      <c r="I484" s="17"/>
      <c r="J484" s="17"/>
    </row>
    <row r="485" spans="1:10" ht="12.75">
      <c r="A485" s="10"/>
      <c r="B485" s="5"/>
      <c r="C485" s="5"/>
      <c r="D485" s="5"/>
      <c r="E485" s="5"/>
      <c r="F485" s="21"/>
      <c r="G485" s="17"/>
      <c r="H485" s="17"/>
      <c r="I485" s="17"/>
      <c r="J485" s="17"/>
    </row>
    <row r="486" spans="1:10" ht="12.75">
      <c r="A486" s="10"/>
      <c r="B486" s="5"/>
      <c r="C486" s="5"/>
      <c r="D486" s="5"/>
      <c r="E486" s="5"/>
      <c r="F486" s="21"/>
      <c r="G486" s="17"/>
      <c r="H486" s="17"/>
      <c r="I486" s="17"/>
      <c r="J486" s="17"/>
    </row>
    <row r="487" spans="1:10" ht="12.75">
      <c r="A487" s="10"/>
      <c r="B487" s="5"/>
      <c r="C487" s="5"/>
      <c r="D487" s="5"/>
      <c r="E487" s="5"/>
      <c r="F487" s="21"/>
      <c r="G487" s="17"/>
      <c r="H487" s="17"/>
      <c r="I487" s="17"/>
      <c r="J487" s="17"/>
    </row>
    <row r="488" spans="1:10" ht="12.75">
      <c r="A488" s="10"/>
      <c r="B488" s="5"/>
      <c r="C488" s="5"/>
      <c r="D488" s="5"/>
      <c r="E488" s="5"/>
      <c r="F488" s="21"/>
      <c r="G488" s="17"/>
      <c r="H488" s="17"/>
      <c r="I488" s="17"/>
      <c r="J488" s="17"/>
    </row>
    <row r="489" spans="1:10" ht="12.75">
      <c r="A489" s="10"/>
      <c r="B489" s="5"/>
      <c r="C489" s="5"/>
      <c r="D489" s="5"/>
      <c r="E489" s="5"/>
      <c r="F489" s="21"/>
      <c r="G489" s="17"/>
      <c r="H489" s="17"/>
      <c r="I489" s="17"/>
      <c r="J489" s="17"/>
    </row>
    <row r="490" spans="1:10" ht="12.75">
      <c r="A490" s="10"/>
      <c r="B490" s="5"/>
      <c r="C490" s="5"/>
      <c r="D490" s="5"/>
      <c r="E490" s="5"/>
      <c r="F490" s="21"/>
      <c r="G490" s="17"/>
      <c r="H490" s="17"/>
      <c r="I490" s="17"/>
      <c r="J490" s="17"/>
    </row>
    <row r="491" spans="1:10" ht="12.75">
      <c r="A491" s="10"/>
      <c r="B491" s="5"/>
      <c r="C491" s="5"/>
      <c r="D491" s="5"/>
      <c r="E491" s="5"/>
      <c r="F491" s="21"/>
      <c r="G491" s="17"/>
      <c r="H491" s="17"/>
      <c r="I491" s="17"/>
      <c r="J491" s="17"/>
    </row>
    <row r="492" spans="1:10" ht="12.75">
      <c r="A492" s="10"/>
      <c r="B492" s="5"/>
      <c r="C492" s="5"/>
      <c r="D492" s="5"/>
      <c r="E492" s="5"/>
      <c r="F492" s="21"/>
      <c r="G492" s="17"/>
      <c r="H492" s="17"/>
      <c r="I492" s="17"/>
      <c r="J492" s="17"/>
    </row>
    <row r="493" spans="1:10" ht="12.75">
      <c r="A493" s="10"/>
      <c r="B493" s="5"/>
      <c r="C493" s="5"/>
      <c r="D493" s="5"/>
      <c r="E493" s="5"/>
      <c r="F493" s="21"/>
      <c r="G493" s="17"/>
      <c r="H493" s="17"/>
      <c r="I493" s="17"/>
      <c r="J493" s="17"/>
    </row>
    <row r="494" spans="1:10" ht="12.75">
      <c r="A494" s="10"/>
      <c r="B494" s="5"/>
      <c r="C494" s="5"/>
      <c r="D494" s="5"/>
      <c r="E494" s="5"/>
      <c r="F494" s="21"/>
      <c r="G494" s="17"/>
      <c r="H494" s="17"/>
      <c r="I494" s="17"/>
      <c r="J494" s="17"/>
    </row>
    <row r="495" spans="1:10" ht="12.75">
      <c r="A495" s="10"/>
      <c r="B495" s="5"/>
      <c r="C495" s="5"/>
      <c r="D495" s="5"/>
      <c r="E495" s="5"/>
      <c r="F495" s="21"/>
      <c r="G495" s="17"/>
      <c r="H495" s="17"/>
      <c r="I495" s="17"/>
      <c r="J495" s="17"/>
    </row>
    <row r="496" spans="1:10" ht="12.75">
      <c r="A496" s="10"/>
      <c r="B496" s="5"/>
      <c r="C496" s="5"/>
      <c r="D496" s="5"/>
      <c r="E496" s="5"/>
      <c r="F496" s="21"/>
      <c r="G496" s="17"/>
      <c r="H496" s="17"/>
      <c r="I496" s="17"/>
      <c r="J496" s="17"/>
    </row>
    <row r="497" spans="1:10" ht="12.75">
      <c r="A497" s="10"/>
      <c r="B497" s="5"/>
      <c r="C497" s="5"/>
      <c r="D497" s="5"/>
      <c r="E497" s="5"/>
      <c r="F497" s="21"/>
      <c r="G497" s="17"/>
      <c r="H497" s="17"/>
      <c r="I497" s="17"/>
      <c r="J497" s="17"/>
    </row>
    <row r="498" spans="1:10" ht="12.75">
      <c r="A498" s="10"/>
      <c r="B498" s="5"/>
      <c r="C498" s="5"/>
      <c r="D498" s="5"/>
      <c r="E498" s="5"/>
      <c r="F498" s="21"/>
      <c r="G498" s="17"/>
      <c r="H498" s="17"/>
      <c r="I498" s="17"/>
      <c r="J498" s="17"/>
    </row>
    <row r="499" spans="1:10" ht="12.75">
      <c r="A499" s="10"/>
      <c r="B499" s="5"/>
      <c r="C499" s="5"/>
      <c r="D499" s="5"/>
      <c r="E499" s="5"/>
      <c r="F499" s="21"/>
      <c r="G499" s="17"/>
      <c r="H499" s="17"/>
      <c r="I499" s="17"/>
      <c r="J499" s="17"/>
    </row>
    <row r="500" spans="1:10" ht="12.75">
      <c r="A500" s="10"/>
      <c r="B500" s="5"/>
      <c r="C500" s="5"/>
      <c r="D500" s="5"/>
      <c r="E500" s="5"/>
      <c r="F500" s="21"/>
      <c r="G500" s="17"/>
      <c r="H500" s="17"/>
      <c r="I500" s="17"/>
      <c r="J500" s="17"/>
    </row>
    <row r="501" spans="1:10" ht="12.75">
      <c r="A501" s="10"/>
      <c r="B501" s="5"/>
      <c r="C501" s="5"/>
      <c r="D501" s="5"/>
      <c r="E501" s="5"/>
      <c r="F501" s="21"/>
      <c r="G501" s="17"/>
      <c r="H501" s="17"/>
      <c r="I501" s="17"/>
      <c r="J501" s="17"/>
    </row>
    <row r="502" spans="1:10" ht="12.75">
      <c r="A502" s="10"/>
      <c r="B502" s="5"/>
      <c r="C502" s="5"/>
      <c r="D502" s="5"/>
      <c r="E502" s="5"/>
      <c r="F502" s="21"/>
      <c r="G502" s="17"/>
      <c r="H502" s="17"/>
      <c r="I502" s="17"/>
      <c r="J502" s="17"/>
    </row>
    <row r="503" spans="1:10" ht="12.75">
      <c r="A503" s="10"/>
      <c r="B503" s="5"/>
      <c r="C503" s="5"/>
      <c r="D503" s="5"/>
      <c r="E503" s="5"/>
      <c r="F503" s="21"/>
      <c r="G503" s="17"/>
      <c r="H503" s="17"/>
      <c r="I503" s="17"/>
      <c r="J503" s="17"/>
    </row>
    <row r="504" spans="1:10" ht="12.75">
      <c r="A504" s="10"/>
      <c r="B504" s="5"/>
      <c r="C504" s="5"/>
      <c r="D504" s="5"/>
      <c r="E504" s="5"/>
      <c r="F504" s="21"/>
      <c r="G504" s="17"/>
      <c r="H504" s="17"/>
      <c r="I504" s="17"/>
      <c r="J504" s="17"/>
    </row>
    <row r="505" spans="1:10" ht="12.75">
      <c r="A505" s="10"/>
      <c r="B505" s="5"/>
      <c r="C505" s="5"/>
      <c r="D505" s="5"/>
      <c r="E505" s="5"/>
      <c r="F505" s="21"/>
      <c r="G505" s="17"/>
      <c r="H505" s="17"/>
      <c r="I505" s="17"/>
      <c r="J505" s="17"/>
    </row>
    <row r="506" spans="1:10" ht="12.75">
      <c r="A506" s="10"/>
      <c r="B506" s="5"/>
      <c r="C506" s="5"/>
      <c r="D506" s="5"/>
      <c r="E506" s="5"/>
      <c r="F506" s="21"/>
      <c r="G506" s="17"/>
      <c r="H506" s="17"/>
      <c r="I506" s="17"/>
      <c r="J506" s="17"/>
    </row>
    <row r="507" spans="1:10" ht="12.75">
      <c r="A507" s="10"/>
      <c r="B507" s="5"/>
      <c r="C507" s="5"/>
      <c r="D507" s="5"/>
      <c r="E507" s="5"/>
      <c r="F507" s="21"/>
      <c r="G507" s="17"/>
      <c r="H507" s="17"/>
      <c r="I507" s="17"/>
      <c r="J507" s="17"/>
    </row>
    <row r="508" spans="1:10" ht="12.75">
      <c r="A508" s="10"/>
      <c r="B508" s="5"/>
      <c r="C508" s="5"/>
      <c r="D508" s="5"/>
      <c r="E508" s="5"/>
      <c r="F508" s="21"/>
      <c r="G508" s="17"/>
      <c r="H508" s="17"/>
      <c r="I508" s="17"/>
      <c r="J508" s="17"/>
    </row>
    <row r="509" spans="1:10" ht="12.75">
      <c r="A509" s="10"/>
      <c r="B509" s="5"/>
      <c r="C509" s="5"/>
      <c r="D509" s="5"/>
      <c r="E509" s="5"/>
      <c r="F509" s="21"/>
      <c r="G509" s="17"/>
      <c r="H509" s="17"/>
      <c r="I509" s="17"/>
      <c r="J509" s="17"/>
    </row>
    <row r="510" spans="1:10" ht="12.75">
      <c r="A510" s="10"/>
      <c r="B510" s="5"/>
      <c r="C510" s="5"/>
      <c r="D510" s="5"/>
      <c r="E510" s="5"/>
      <c r="F510" s="21"/>
      <c r="G510" s="17"/>
      <c r="H510" s="17"/>
      <c r="I510" s="17"/>
      <c r="J510" s="17"/>
    </row>
    <row r="511" spans="1:10" ht="12.75">
      <c r="A511" s="10"/>
      <c r="B511" s="5"/>
      <c r="C511" s="5"/>
      <c r="D511" s="5"/>
      <c r="E511" s="5"/>
      <c r="F511" s="21"/>
      <c r="G511" s="17"/>
      <c r="H511" s="17"/>
      <c r="I511" s="17"/>
      <c r="J511" s="17"/>
    </row>
    <row r="512" spans="1:10" ht="12.75">
      <c r="A512" s="10"/>
      <c r="B512" s="5"/>
      <c r="C512" s="5"/>
      <c r="D512" s="5"/>
      <c r="E512" s="5"/>
      <c r="F512" s="21"/>
      <c r="G512" s="17"/>
      <c r="H512" s="17"/>
      <c r="I512" s="17"/>
      <c r="J512" s="17"/>
    </row>
  </sheetData>
  <sheetProtection/>
  <mergeCells count="31">
    <mergeCell ref="A6:J6"/>
    <mergeCell ref="F106:F107"/>
    <mergeCell ref="C2:I2"/>
    <mergeCell ref="C3:I3"/>
    <mergeCell ref="B371:G371"/>
    <mergeCell ref="B106:B107"/>
    <mergeCell ref="H131:H135"/>
    <mergeCell ref="H198:H199"/>
    <mergeCell ref="B198:B199"/>
    <mergeCell ref="C198:C199"/>
    <mergeCell ref="A5:I5"/>
    <mergeCell ref="A1:I1"/>
    <mergeCell ref="A131:A135"/>
    <mergeCell ref="B131:B135"/>
    <mergeCell ref="C131:C135"/>
    <mergeCell ref="D131:D135"/>
    <mergeCell ref="A7:J7"/>
    <mergeCell ref="I106:I107"/>
    <mergeCell ref="I131:I135"/>
    <mergeCell ref="H106:H107"/>
    <mergeCell ref="F131:F135"/>
    <mergeCell ref="E131:E135"/>
    <mergeCell ref="A198:A199"/>
    <mergeCell ref="A106:A107"/>
    <mergeCell ref="I198:I199"/>
    <mergeCell ref="E106:E107"/>
    <mergeCell ref="C106:C107"/>
    <mergeCell ref="E198:E199"/>
    <mergeCell ref="D198:D199"/>
    <mergeCell ref="D106:D107"/>
    <mergeCell ref="F198:F199"/>
  </mergeCells>
  <printOptions horizontalCentered="1"/>
  <pageMargins left="0.984251968503937" right="0" top="0" bottom="0" header="0" footer="0"/>
  <pageSetup fitToHeight="0" fitToWidth="1" horizontalDpi="300" verticalDpi="300" orientation="portrait" paperSize="9" scale="72" r:id="rId1"/>
  <rowBreaks count="1" manualBreakCount="1">
    <brk id="376" min="1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D9"/>
    </sheetView>
  </sheetViews>
  <sheetFormatPr defaultColWidth="9.00390625" defaultRowHeight="12.75"/>
  <cols>
    <col min="1" max="1" width="9.125" style="3" customWidth="1"/>
    <col min="2" max="2" width="57.625" style="0" customWidth="1"/>
    <col min="3" max="4" width="9.125" style="3" customWidth="1"/>
  </cols>
  <sheetData>
    <row r="1" ht="12.75">
      <c r="B1" s="28" t="s">
        <v>78</v>
      </c>
    </row>
    <row r="2" ht="12.75">
      <c r="B2" s="28" t="s">
        <v>79</v>
      </c>
    </row>
    <row r="3" ht="12.75">
      <c r="B3" s="28" t="s">
        <v>80</v>
      </c>
    </row>
    <row r="5" ht="12.75">
      <c r="B5" s="26" t="s">
        <v>32</v>
      </c>
    </row>
    <row r="6" ht="12.75">
      <c r="B6" s="26" t="s">
        <v>22</v>
      </c>
    </row>
    <row r="8" spans="1:4" ht="12.75">
      <c r="A8" s="37" t="s">
        <v>23</v>
      </c>
      <c r="B8" s="14" t="s">
        <v>0</v>
      </c>
      <c r="C8" s="19" t="s">
        <v>16</v>
      </c>
      <c r="D8" s="1" t="s">
        <v>2</v>
      </c>
    </row>
    <row r="9" spans="1:4" ht="12.75">
      <c r="A9" s="38" t="s">
        <v>24</v>
      </c>
      <c r="B9" s="33"/>
      <c r="C9" s="20" t="s">
        <v>17</v>
      </c>
      <c r="D9" s="2" t="s">
        <v>3</v>
      </c>
    </row>
    <row r="10" spans="1:4" ht="12.75" hidden="1">
      <c r="A10" s="39">
        <v>1</v>
      </c>
      <c r="B10" s="13">
        <v>2</v>
      </c>
      <c r="C10" s="7">
        <v>3</v>
      </c>
      <c r="D10" s="27">
        <v>5</v>
      </c>
    </row>
    <row r="11" spans="1:4" ht="12.75">
      <c r="A11" s="9">
        <v>1</v>
      </c>
      <c r="B11" s="44" t="s">
        <v>4</v>
      </c>
      <c r="C11" s="35">
        <v>100</v>
      </c>
      <c r="D11" s="11">
        <f>SUM(D13)</f>
        <v>4260</v>
      </c>
    </row>
    <row r="12" spans="1:4" ht="12.75">
      <c r="A12" s="6"/>
      <c r="B12" s="45" t="s">
        <v>5</v>
      </c>
      <c r="C12" s="36"/>
      <c r="D12" s="12"/>
    </row>
    <row r="13" spans="1:4" ht="12.75">
      <c r="A13" s="4" t="s">
        <v>25</v>
      </c>
      <c r="B13" s="30" t="s">
        <v>33</v>
      </c>
      <c r="C13" s="4">
        <v>106</v>
      </c>
      <c r="D13" s="4">
        <v>4260</v>
      </c>
    </row>
    <row r="14" spans="1:4" s="41" customFormat="1" ht="12.75">
      <c r="A14" s="46">
        <v>2</v>
      </c>
      <c r="B14" s="25" t="s">
        <v>53</v>
      </c>
      <c r="C14" s="46">
        <v>400</v>
      </c>
      <c r="D14" s="46">
        <f>SUM(D15)</f>
        <v>25</v>
      </c>
    </row>
    <row r="15" spans="1:4" ht="12.75">
      <c r="A15" s="4" t="s">
        <v>29</v>
      </c>
      <c r="B15" s="30" t="s">
        <v>54</v>
      </c>
      <c r="C15" s="4">
        <v>403</v>
      </c>
      <c r="D15" s="4">
        <v>25</v>
      </c>
    </row>
    <row r="16" spans="1:4" s="41" customFormat="1" ht="12.75">
      <c r="A16" s="46">
        <v>3</v>
      </c>
      <c r="B16" s="25" t="s">
        <v>55</v>
      </c>
      <c r="C16" s="46">
        <v>500</v>
      </c>
      <c r="D16" s="46">
        <f>SUM(D17)</f>
        <v>248</v>
      </c>
    </row>
    <row r="17" spans="1:4" ht="12.75">
      <c r="A17" s="4" t="s">
        <v>57</v>
      </c>
      <c r="B17" s="30" t="s">
        <v>56</v>
      </c>
      <c r="C17" s="4">
        <v>501</v>
      </c>
      <c r="D17" s="1">
        <v>248</v>
      </c>
    </row>
    <row r="18" spans="1:4" s="41" customFormat="1" ht="12.75">
      <c r="A18" s="47">
        <v>4</v>
      </c>
      <c r="B18" s="31" t="s">
        <v>73</v>
      </c>
      <c r="C18" s="53">
        <v>1200</v>
      </c>
      <c r="D18" s="47">
        <f>SUM(D21)</f>
        <v>10147</v>
      </c>
    </row>
    <row r="19" spans="1:4" s="41" customFormat="1" ht="12.75">
      <c r="A19" s="49"/>
      <c r="B19" s="23" t="s">
        <v>74</v>
      </c>
      <c r="C19" s="54"/>
      <c r="D19" s="48"/>
    </row>
    <row r="20" spans="1:4" ht="12.75">
      <c r="A20" s="50" t="s">
        <v>58</v>
      </c>
      <c r="B20" s="30" t="s">
        <v>34</v>
      </c>
      <c r="C20" s="4">
        <v>1201</v>
      </c>
      <c r="D20" s="2"/>
    </row>
    <row r="21" spans="1:4" ht="12.75">
      <c r="A21" s="4" t="s">
        <v>59</v>
      </c>
      <c r="B21" s="30" t="s">
        <v>35</v>
      </c>
      <c r="C21" s="4">
        <v>1202</v>
      </c>
      <c r="D21" s="4">
        <v>10147</v>
      </c>
    </row>
    <row r="22" spans="1:4" s="41" customFormat="1" ht="12.75">
      <c r="A22" s="47">
        <v>5</v>
      </c>
      <c r="B22" s="31" t="s">
        <v>75</v>
      </c>
      <c r="C22" s="47">
        <v>1300</v>
      </c>
      <c r="D22" s="47">
        <f>SUM(D25)</f>
        <v>259</v>
      </c>
    </row>
    <row r="23" spans="1:4" s="41" customFormat="1" ht="12.75">
      <c r="A23" s="48"/>
      <c r="B23" s="32" t="s">
        <v>76</v>
      </c>
      <c r="C23" s="48"/>
      <c r="D23" s="48"/>
    </row>
    <row r="24" spans="1:4" s="41" customFormat="1" ht="12.75" hidden="1">
      <c r="A24" s="42"/>
      <c r="B24" s="26"/>
      <c r="C24" s="42"/>
      <c r="D24" s="42"/>
    </row>
    <row r="25" spans="1:4" ht="12.75">
      <c r="A25" s="4" t="s">
        <v>60</v>
      </c>
      <c r="B25" s="30" t="s">
        <v>36</v>
      </c>
      <c r="C25" s="4">
        <v>1303</v>
      </c>
      <c r="D25" s="4">
        <v>259</v>
      </c>
    </row>
    <row r="26" spans="1:4" s="41" customFormat="1" ht="12.75">
      <c r="A26" s="46">
        <v>6</v>
      </c>
      <c r="B26" s="25" t="s">
        <v>20</v>
      </c>
      <c r="C26" s="46">
        <v>1400</v>
      </c>
      <c r="D26" s="46">
        <f>SUM(D27,D28)</f>
        <v>2005</v>
      </c>
    </row>
    <row r="27" spans="1:4" ht="12.75">
      <c r="A27" s="4" t="s">
        <v>61</v>
      </c>
      <c r="B27" s="30" t="s">
        <v>37</v>
      </c>
      <c r="C27" s="4">
        <v>1402</v>
      </c>
      <c r="D27" s="4">
        <v>207</v>
      </c>
    </row>
    <row r="28" spans="1:4" ht="12.75">
      <c r="A28" s="4" t="s">
        <v>62</v>
      </c>
      <c r="B28" s="30" t="s">
        <v>38</v>
      </c>
      <c r="C28" s="4">
        <v>1407</v>
      </c>
      <c r="D28" s="4">
        <v>1798</v>
      </c>
    </row>
    <row r="29" spans="1:4" s="41" customFormat="1" ht="12.75">
      <c r="A29" s="46">
        <v>7</v>
      </c>
      <c r="B29" s="25" t="s">
        <v>39</v>
      </c>
      <c r="C29" s="46">
        <v>1500</v>
      </c>
      <c r="D29" s="46"/>
    </row>
    <row r="30" spans="1:4" ht="12.75">
      <c r="A30" s="4" t="s">
        <v>63</v>
      </c>
      <c r="B30" s="30" t="s">
        <v>40</v>
      </c>
      <c r="C30" s="4">
        <v>1503</v>
      </c>
      <c r="D30" s="4"/>
    </row>
    <row r="31" spans="1:4" s="41" customFormat="1" ht="12.75">
      <c r="A31" s="46">
        <v>8</v>
      </c>
      <c r="B31" s="25" t="s">
        <v>41</v>
      </c>
      <c r="C31" s="46">
        <v>1600</v>
      </c>
      <c r="D31" s="46">
        <f>SUM(D32)</f>
        <v>217</v>
      </c>
    </row>
    <row r="32" spans="1:4" ht="12.75">
      <c r="A32" s="4" t="s">
        <v>64</v>
      </c>
      <c r="B32" s="30" t="s">
        <v>42</v>
      </c>
      <c r="C32" s="4">
        <v>1603</v>
      </c>
      <c r="D32" s="4">
        <v>217</v>
      </c>
    </row>
    <row r="33" spans="1:4" s="41" customFormat="1" ht="12.75">
      <c r="A33" s="46">
        <v>9</v>
      </c>
      <c r="B33" s="25" t="s">
        <v>43</v>
      </c>
      <c r="C33" s="46">
        <v>1700</v>
      </c>
      <c r="D33" s="46">
        <f>SUM(D34,D35)</f>
        <v>400</v>
      </c>
    </row>
    <row r="34" spans="1:4" ht="12.75">
      <c r="A34" s="50" t="s">
        <v>65</v>
      </c>
      <c r="B34" s="30" t="s">
        <v>47</v>
      </c>
      <c r="C34" s="4">
        <v>1701</v>
      </c>
      <c r="D34" s="4">
        <v>350</v>
      </c>
    </row>
    <row r="35" spans="1:4" ht="12.75">
      <c r="A35" s="4" t="s">
        <v>66</v>
      </c>
      <c r="B35" s="30" t="s">
        <v>44</v>
      </c>
      <c r="C35" s="4">
        <v>1703</v>
      </c>
      <c r="D35" s="4">
        <v>50</v>
      </c>
    </row>
    <row r="36" spans="1:4" s="41" customFormat="1" ht="12.75">
      <c r="A36" s="46">
        <v>10</v>
      </c>
      <c r="B36" s="25" t="s">
        <v>45</v>
      </c>
      <c r="C36" s="46">
        <v>1800</v>
      </c>
      <c r="D36" s="46">
        <f>SUM(D37,D38,D39)</f>
        <v>760</v>
      </c>
    </row>
    <row r="37" spans="1:4" ht="12.75">
      <c r="A37" s="4" t="s">
        <v>67</v>
      </c>
      <c r="B37" s="30" t="s">
        <v>46</v>
      </c>
      <c r="C37" s="4">
        <v>1802</v>
      </c>
      <c r="D37" s="4">
        <v>240</v>
      </c>
    </row>
    <row r="38" spans="1:4" ht="12.75">
      <c r="A38" s="4" t="s">
        <v>68</v>
      </c>
      <c r="B38" s="30" t="s">
        <v>48</v>
      </c>
      <c r="C38" s="4">
        <v>1803</v>
      </c>
      <c r="D38" s="4">
        <v>200</v>
      </c>
    </row>
    <row r="39" spans="1:4" ht="12.75">
      <c r="A39" s="4" t="s">
        <v>69</v>
      </c>
      <c r="B39" s="30" t="s">
        <v>49</v>
      </c>
      <c r="C39" s="4">
        <v>1806</v>
      </c>
      <c r="D39" s="4">
        <v>320</v>
      </c>
    </row>
    <row r="40" spans="1:4" s="41" customFormat="1" ht="12.75">
      <c r="A40" s="46">
        <v>11</v>
      </c>
      <c r="B40" s="25" t="s">
        <v>30</v>
      </c>
      <c r="C40" s="46">
        <v>3000</v>
      </c>
      <c r="D40" s="46">
        <f>SUM(D41,D43)</f>
        <v>2700</v>
      </c>
    </row>
    <row r="41" spans="1:4" ht="12.75">
      <c r="A41" s="4" t="s">
        <v>70</v>
      </c>
      <c r="B41" s="30" t="s">
        <v>50</v>
      </c>
      <c r="C41" s="4">
        <v>3001</v>
      </c>
      <c r="D41" s="4">
        <v>240</v>
      </c>
    </row>
    <row r="42" spans="1:4" ht="12.75">
      <c r="A42" s="4" t="s">
        <v>71</v>
      </c>
      <c r="B42" s="30" t="s">
        <v>51</v>
      </c>
      <c r="C42" s="4">
        <v>3003</v>
      </c>
      <c r="D42" s="4"/>
    </row>
    <row r="43" spans="1:4" ht="13.5" thickBot="1">
      <c r="A43" s="1" t="s">
        <v>72</v>
      </c>
      <c r="B43" s="29" t="s">
        <v>52</v>
      </c>
      <c r="C43" s="1">
        <v>3004</v>
      </c>
      <c r="D43" s="1">
        <v>2460</v>
      </c>
    </row>
    <row r="44" spans="1:4" s="43" customFormat="1" ht="16.5" thickBot="1">
      <c r="A44" s="51"/>
      <c r="B44" s="55" t="s">
        <v>21</v>
      </c>
      <c r="C44" s="52"/>
      <c r="D44" s="56">
        <f>SUM(D40,D36,D33,D31,D26,D22,D18,D16,D14,D11)</f>
        <v>21021</v>
      </c>
    </row>
    <row r="46" spans="1:5" ht="14.25">
      <c r="A46" s="10"/>
      <c r="B46" s="40" t="s">
        <v>77</v>
      </c>
      <c r="C46" s="21"/>
      <c r="D46" s="17"/>
      <c r="E46" s="16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29" sqref="B29"/>
    </sheetView>
  </sheetViews>
  <sheetFormatPr defaultColWidth="9.00390625" defaultRowHeight="12.75"/>
  <cols>
    <col min="2" max="2" width="64.375" style="0" customWidth="1"/>
    <col min="4" max="4" width="9.125" style="3" customWidth="1"/>
  </cols>
  <sheetData>
    <row r="1" spans="1:3" ht="12.75">
      <c r="A1" s="3"/>
      <c r="B1" s="28" t="s">
        <v>78</v>
      </c>
      <c r="C1" s="3"/>
    </row>
    <row r="2" spans="1:3" ht="12.75">
      <c r="A2" s="3"/>
      <c r="B2" s="28" t="s">
        <v>79</v>
      </c>
      <c r="C2" s="3"/>
    </row>
    <row r="3" spans="1:3" ht="12.75">
      <c r="A3" s="3"/>
      <c r="B3" s="28" t="s">
        <v>80</v>
      </c>
      <c r="C3" s="3"/>
    </row>
    <row r="4" spans="1:3" ht="12.75">
      <c r="A4" s="3"/>
      <c r="C4" s="3"/>
    </row>
    <row r="5" spans="1:3" ht="12.75">
      <c r="A5" s="3"/>
      <c r="B5" s="26" t="s">
        <v>81</v>
      </c>
      <c r="C5" s="3"/>
    </row>
    <row r="6" spans="1:3" ht="12.75">
      <c r="A6" s="3"/>
      <c r="B6" s="26" t="s">
        <v>22</v>
      </c>
      <c r="C6" s="3"/>
    </row>
    <row r="7" spans="1:3" ht="12.75">
      <c r="A7" s="3"/>
      <c r="C7" s="3"/>
    </row>
    <row r="8" spans="1:4" ht="12.75">
      <c r="A8" s="37" t="s">
        <v>23</v>
      </c>
      <c r="B8" s="14" t="s">
        <v>0</v>
      </c>
      <c r="C8" s="19" t="s">
        <v>83</v>
      </c>
      <c r="D8" s="1" t="s">
        <v>2</v>
      </c>
    </row>
    <row r="9" spans="1:4" ht="12.75">
      <c r="A9" s="38" t="s">
        <v>24</v>
      </c>
      <c r="B9" s="15" t="s">
        <v>82</v>
      </c>
      <c r="C9" s="20" t="s">
        <v>84</v>
      </c>
      <c r="D9" s="2" t="s">
        <v>3</v>
      </c>
    </row>
    <row r="10" spans="1:4" s="43" customFormat="1" ht="15.75">
      <c r="A10" s="59">
        <v>1</v>
      </c>
      <c r="B10" s="59" t="s">
        <v>85</v>
      </c>
      <c r="C10" s="59">
        <v>100000</v>
      </c>
      <c r="D10" s="60">
        <f>SUM(D11,D20)</f>
        <v>20871</v>
      </c>
    </row>
    <row r="11" spans="1:4" s="57" customFormat="1" ht="13.5">
      <c r="A11" s="61" t="s">
        <v>25</v>
      </c>
      <c r="B11" s="61" t="s">
        <v>86</v>
      </c>
      <c r="C11" s="61">
        <v>110000</v>
      </c>
      <c r="D11" s="62">
        <f>SUM(D12,D13,D14,D15,D17,D19,D18)</f>
        <v>18278</v>
      </c>
    </row>
    <row r="12" spans="1:4" ht="12.75">
      <c r="A12" s="30" t="s">
        <v>26</v>
      </c>
      <c r="B12" s="30" t="s">
        <v>6</v>
      </c>
      <c r="C12" s="30">
        <v>110100</v>
      </c>
      <c r="D12" s="13">
        <v>1840</v>
      </c>
    </row>
    <row r="13" spans="1:4" ht="12.75">
      <c r="A13" s="30" t="s">
        <v>27</v>
      </c>
      <c r="B13" s="30" t="s">
        <v>7</v>
      </c>
      <c r="C13" s="30">
        <v>110200</v>
      </c>
      <c r="D13" s="13">
        <v>952</v>
      </c>
    </row>
    <row r="14" spans="1:4" ht="12.75">
      <c r="A14" s="30" t="s">
        <v>28</v>
      </c>
      <c r="B14" s="30" t="s">
        <v>8</v>
      </c>
      <c r="C14" s="30">
        <v>110300</v>
      </c>
      <c r="D14" s="13">
        <v>150</v>
      </c>
    </row>
    <row r="15" spans="1:4" ht="12.75">
      <c r="A15" s="30" t="s">
        <v>90</v>
      </c>
      <c r="B15" s="30" t="s">
        <v>9</v>
      </c>
      <c r="C15" s="30">
        <v>110400</v>
      </c>
      <c r="D15" s="13">
        <v>10</v>
      </c>
    </row>
    <row r="16" spans="1:4" ht="12.75" hidden="1">
      <c r="A16" s="30" t="s">
        <v>91</v>
      </c>
      <c r="B16" s="30" t="s">
        <v>10</v>
      </c>
      <c r="C16" s="30"/>
      <c r="D16" s="13"/>
    </row>
    <row r="17" spans="1:4" ht="12.75">
      <c r="A17" s="30" t="s">
        <v>91</v>
      </c>
      <c r="B17" s="30" t="s">
        <v>11</v>
      </c>
      <c r="C17" s="30">
        <v>110600</v>
      </c>
      <c r="D17" s="13">
        <v>111</v>
      </c>
    </row>
    <row r="18" spans="1:4" ht="12.75">
      <c r="A18" s="30" t="s">
        <v>92</v>
      </c>
      <c r="B18" s="30" t="s">
        <v>12</v>
      </c>
      <c r="C18" s="30">
        <v>110700</v>
      </c>
      <c r="D18" s="13">
        <v>136</v>
      </c>
    </row>
    <row r="19" spans="1:4" ht="12.75">
      <c r="A19" s="63" t="s">
        <v>93</v>
      </c>
      <c r="B19" s="30" t="s">
        <v>13</v>
      </c>
      <c r="C19" s="30">
        <v>111000</v>
      </c>
      <c r="D19" s="13">
        <v>15079</v>
      </c>
    </row>
    <row r="20" spans="1:4" s="57" customFormat="1" ht="13.5">
      <c r="A20" s="61" t="s">
        <v>94</v>
      </c>
      <c r="B20" s="61" t="s">
        <v>87</v>
      </c>
      <c r="C20" s="61">
        <v>130000</v>
      </c>
      <c r="D20" s="62">
        <f>SUM(D21,D22,D23)</f>
        <v>2593</v>
      </c>
    </row>
    <row r="21" spans="1:4" ht="12.75">
      <c r="A21" s="30" t="s">
        <v>95</v>
      </c>
      <c r="B21" s="30" t="s">
        <v>18</v>
      </c>
      <c r="C21" s="30">
        <v>130100</v>
      </c>
      <c r="D21" s="13">
        <v>248</v>
      </c>
    </row>
    <row r="22" spans="1:4" ht="12.75">
      <c r="A22" s="30" t="s">
        <v>96</v>
      </c>
      <c r="B22" s="30" t="s">
        <v>88</v>
      </c>
      <c r="C22" s="30">
        <v>130210</v>
      </c>
      <c r="D22" s="13">
        <v>150</v>
      </c>
    </row>
    <row r="23" spans="1:4" ht="12.75">
      <c r="A23" s="30" t="s">
        <v>97</v>
      </c>
      <c r="B23" s="30" t="s">
        <v>19</v>
      </c>
      <c r="C23" s="30">
        <v>130300</v>
      </c>
      <c r="D23" s="13">
        <v>2195</v>
      </c>
    </row>
    <row r="24" spans="1:4" s="43" customFormat="1" ht="15.75">
      <c r="A24" s="59">
        <v>2</v>
      </c>
      <c r="B24" s="59" t="s">
        <v>89</v>
      </c>
      <c r="C24" s="59">
        <v>200000</v>
      </c>
      <c r="D24" s="60">
        <f>SUM(D25)</f>
        <v>150</v>
      </c>
    </row>
    <row r="25" spans="1:4" ht="12.75">
      <c r="A25" s="30" t="s">
        <v>29</v>
      </c>
      <c r="B25" s="30" t="s">
        <v>14</v>
      </c>
      <c r="C25" s="30">
        <v>240100</v>
      </c>
      <c r="D25" s="13">
        <v>150</v>
      </c>
    </row>
    <row r="26" spans="1:4" ht="12.75">
      <c r="A26" s="30"/>
      <c r="B26" s="30" t="s">
        <v>15</v>
      </c>
      <c r="C26" s="30"/>
      <c r="D26" s="13"/>
    </row>
    <row r="27" spans="1:4" s="58" customFormat="1" ht="18.75">
      <c r="A27" s="64"/>
      <c r="B27" s="64" t="s">
        <v>98</v>
      </c>
      <c r="C27" s="64"/>
      <c r="D27" s="65">
        <f>SUM(D10,D24)</f>
        <v>21021</v>
      </c>
    </row>
    <row r="28" spans="1:4" ht="12.75">
      <c r="A28" s="5"/>
      <c r="B28" s="5"/>
      <c r="C28" s="5"/>
      <c r="D28" s="16"/>
    </row>
    <row r="29" spans="1:5" ht="14.25">
      <c r="A29" s="10"/>
      <c r="B29" s="40" t="s">
        <v>31</v>
      </c>
      <c r="C29" s="21"/>
      <c r="D29" s="17"/>
      <c r="E29" s="16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123-2</cp:lastModifiedBy>
  <cp:lastPrinted>2014-04-18T09:30:27Z</cp:lastPrinted>
  <dcterms:created xsi:type="dcterms:W3CDTF">2001-11-23T11:26:15Z</dcterms:created>
  <dcterms:modified xsi:type="dcterms:W3CDTF">2014-07-02T11:16:49Z</dcterms:modified>
  <cp:category/>
  <cp:version/>
  <cp:contentType/>
  <cp:contentStatus/>
</cp:coreProperties>
</file>